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Sheet1!$A$4:$I$31</definedName>
    <definedName name="_xlnm._FilterDatabase" localSheetId="1" hidden="1">Sheet2!$A$1:$M$91</definedName>
    <definedName name="_xlnm.Print_Area" localSheetId="0">Sheet1!$A$1:$I$50</definedName>
  </definedNames>
  <calcPr calcId="125725"/>
</workbook>
</file>

<file path=xl/calcChain.xml><?xml version="1.0" encoding="utf-8"?>
<calcChain xmlns="http://schemas.openxmlformats.org/spreadsheetml/2006/main">
  <c r="D7" i="1"/>
  <c r="D11"/>
  <c r="D31"/>
  <c r="D29"/>
  <c r="D15"/>
  <c r="D13"/>
  <c r="D6"/>
  <c r="D10"/>
  <c r="C8"/>
  <c r="D8" s="1"/>
  <c r="C9"/>
  <c r="D9" s="1"/>
  <c r="C20"/>
  <c r="D20" s="1"/>
  <c r="C21"/>
  <c r="D21" s="1"/>
  <c r="D33"/>
  <c r="D12"/>
  <c r="D19"/>
  <c r="D18"/>
  <c r="D25"/>
  <c r="D26"/>
  <c r="D32"/>
  <c r="D24"/>
  <c r="D23"/>
  <c r="D22"/>
  <c r="D28"/>
  <c r="D27"/>
  <c r="D30"/>
  <c r="H51" s="1"/>
  <c r="D17"/>
  <c r="D16"/>
  <c r="D5"/>
  <c r="L89" i="2"/>
  <c r="L88"/>
  <c r="L85"/>
  <c r="L84"/>
  <c r="L83"/>
  <c r="L82"/>
  <c r="L81"/>
  <c r="L80"/>
  <c r="L79"/>
  <c r="L73"/>
  <c r="L72"/>
  <c r="L71"/>
  <c r="L70"/>
  <c r="L69"/>
  <c r="L68"/>
  <c r="L57"/>
  <c r="L56"/>
  <c r="L55"/>
  <c r="L54"/>
  <c r="L53"/>
  <c r="L52"/>
  <c r="L51"/>
  <c r="L50"/>
  <c r="L49"/>
  <c r="L48"/>
  <c r="L47"/>
  <c r="L46"/>
  <c r="L45"/>
  <c r="L44"/>
  <c r="L43"/>
  <c r="L42"/>
  <c r="L41"/>
  <c r="L38"/>
  <c r="L34"/>
  <c r="L33"/>
  <c r="L32"/>
  <c r="L31"/>
  <c r="L30"/>
  <c r="L29"/>
  <c r="L28"/>
  <c r="L26"/>
  <c r="L14"/>
  <c r="L13"/>
  <c r="L11"/>
  <c r="L10"/>
  <c r="L8"/>
  <c r="L5"/>
  <c r="L4"/>
  <c r="L3"/>
  <c r="L2"/>
  <c r="M91"/>
  <c r="K91"/>
  <c r="L91" s="1"/>
  <c r="M90"/>
  <c r="K90"/>
  <c r="L90" s="1"/>
  <c r="M89"/>
  <c r="K89"/>
  <c r="M88"/>
  <c r="K88"/>
  <c r="M87"/>
  <c r="K87"/>
  <c r="L87" s="1"/>
  <c r="M86"/>
  <c r="K86"/>
  <c r="L86" s="1"/>
  <c r="M85"/>
  <c r="K85"/>
  <c r="M84"/>
  <c r="K84"/>
  <c r="M83"/>
  <c r="K83"/>
  <c r="M82"/>
  <c r="K82"/>
  <c r="M81"/>
  <c r="K81"/>
  <c r="M80"/>
  <c r="K80"/>
  <c r="M79"/>
  <c r="K79"/>
  <c r="M78"/>
  <c r="K78"/>
  <c r="L78" s="1"/>
  <c r="M77"/>
  <c r="K77"/>
  <c r="L77" s="1"/>
  <c r="M76"/>
  <c r="K76"/>
  <c r="L76" s="1"/>
  <c r="M75"/>
  <c r="K75"/>
  <c r="L75" s="1"/>
  <c r="M74"/>
  <c r="K74"/>
  <c r="L74" s="1"/>
  <c r="M73"/>
  <c r="K73"/>
  <c r="M72"/>
  <c r="K72"/>
  <c r="M71"/>
  <c r="K71"/>
  <c r="M70"/>
  <c r="K70"/>
  <c r="M69"/>
  <c r="K69"/>
  <c r="M68"/>
  <c r="K68"/>
  <c r="M67"/>
  <c r="K67"/>
  <c r="L67" s="1"/>
  <c r="M66"/>
  <c r="K66"/>
  <c r="L66" s="1"/>
  <c r="M65"/>
  <c r="K65"/>
  <c r="L65" s="1"/>
  <c r="M64"/>
  <c r="K64"/>
  <c r="L64" s="1"/>
  <c r="M63"/>
  <c r="K63"/>
  <c r="L63" s="1"/>
  <c r="M62"/>
  <c r="K62"/>
  <c r="L62" s="1"/>
  <c r="M61"/>
  <c r="K61"/>
  <c r="L61" s="1"/>
  <c r="M60"/>
  <c r="K60"/>
  <c r="L60" s="1"/>
  <c r="M59"/>
  <c r="K59"/>
  <c r="L59" s="1"/>
  <c r="M58"/>
  <c r="K58"/>
  <c r="L58" s="1"/>
  <c r="M57"/>
  <c r="K57"/>
  <c r="M56"/>
  <c r="K56"/>
  <c r="M55"/>
  <c r="K55"/>
  <c r="M54"/>
  <c r="K54"/>
  <c r="M53"/>
  <c r="K53"/>
  <c r="M52"/>
  <c r="K52"/>
  <c r="M51"/>
  <c r="K51"/>
  <c r="M50"/>
  <c r="K50"/>
  <c r="M49"/>
  <c r="K49"/>
  <c r="M48"/>
  <c r="K48"/>
  <c r="M47"/>
  <c r="K47"/>
  <c r="M46"/>
  <c r="K46"/>
  <c r="M45"/>
  <c r="K45"/>
  <c r="M44"/>
  <c r="K44"/>
  <c r="M43"/>
  <c r="K43"/>
  <c r="M42"/>
  <c r="K42"/>
  <c r="M41"/>
  <c r="K41"/>
  <c r="M40"/>
  <c r="K40"/>
  <c r="L40" s="1"/>
  <c r="M39"/>
  <c r="K39"/>
  <c r="L39" s="1"/>
  <c r="M38"/>
  <c r="K38"/>
  <c r="M37"/>
  <c r="K37"/>
  <c r="L37" s="1"/>
  <c r="M36"/>
  <c r="K36"/>
  <c r="L36" s="1"/>
  <c r="M35"/>
  <c r="K35"/>
  <c r="L35" s="1"/>
  <c r="M34"/>
  <c r="K34"/>
  <c r="M33"/>
  <c r="K33"/>
  <c r="M32"/>
  <c r="K32"/>
  <c r="M31"/>
  <c r="K31"/>
  <c r="M30"/>
  <c r="K30"/>
  <c r="M29"/>
  <c r="K29"/>
  <c r="M28"/>
  <c r="K28"/>
  <c r="M27"/>
  <c r="K27"/>
  <c r="L27" s="1"/>
  <c r="M26"/>
  <c r="K26"/>
  <c r="M25"/>
  <c r="K25"/>
  <c r="L25" s="1"/>
  <c r="M24"/>
  <c r="K24"/>
  <c r="L24" s="1"/>
  <c r="M23"/>
  <c r="K23"/>
  <c r="L23" s="1"/>
  <c r="M22"/>
  <c r="K22"/>
  <c r="L22" s="1"/>
  <c r="M21"/>
  <c r="K21"/>
  <c r="L21" s="1"/>
  <c r="M20"/>
  <c r="K20"/>
  <c r="L20" s="1"/>
  <c r="M19"/>
  <c r="K19"/>
  <c r="L19" s="1"/>
  <c r="M18"/>
  <c r="K18"/>
  <c r="L18" s="1"/>
  <c r="M17"/>
  <c r="K17"/>
  <c r="L17" s="1"/>
  <c r="M16"/>
  <c r="K16"/>
  <c r="L16" s="1"/>
  <c r="M15"/>
  <c r="K15"/>
  <c r="L15" s="1"/>
  <c r="M14"/>
  <c r="K14"/>
  <c r="M13"/>
  <c r="K13"/>
  <c r="M12"/>
  <c r="K12"/>
  <c r="L12" s="1"/>
  <c r="M11"/>
  <c r="K11"/>
  <c r="M10"/>
  <c r="K10"/>
  <c r="M9"/>
  <c r="K9"/>
  <c r="L9" s="1"/>
  <c r="M8"/>
  <c r="K8"/>
  <c r="M7"/>
  <c r="K7"/>
  <c r="L7" s="1"/>
  <c r="M6"/>
  <c r="K6"/>
  <c r="L6" s="1"/>
  <c r="M5"/>
  <c r="K5"/>
  <c r="M4"/>
  <c r="K4"/>
  <c r="M3"/>
  <c r="K3"/>
  <c r="M2"/>
  <c r="K2"/>
  <c r="D43" i="1"/>
  <c r="H49" l="1"/>
  <c r="F42"/>
  <c r="F43"/>
  <c r="F44"/>
  <c r="H48"/>
  <c r="H47"/>
  <c r="F41"/>
  <c r="D44" s="1"/>
  <c r="H46"/>
  <c r="H50"/>
  <c r="D41"/>
</calcChain>
</file>

<file path=xl/comments1.xml><?xml version="1.0" encoding="utf-8"?>
<comments xmlns="http://schemas.openxmlformats.org/spreadsheetml/2006/main">
  <authors>
    <author>Rick</author>
  </authors>
  <commentList>
    <comment ref="C42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<sst xmlns="http://schemas.openxmlformats.org/spreadsheetml/2006/main" count="885" uniqueCount="156">
  <si>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</si>
  <si>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</si>
  <si>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</si>
  <si>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</si>
  <si>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</si>
  <si>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</si>
  <si>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</si>
  <si>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</si>
  <si>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</si>
  <si>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</si>
  <si>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</si>
  <si>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</si>
  <si>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</si>
  <si>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</si>
  <si>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</si>
  <si>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</si>
  <si>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C</t>
  </si>
  <si>
    <t>RB</t>
  </si>
  <si>
    <t>F</t>
  </si>
  <si>
    <t>Kitselas Forest Products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</si>
  <si>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</si>
  <si>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</si>
  <si>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</si>
  <si>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</si>
  <si>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</si>
  <si>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</si>
  <si>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</si>
  <si>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</si>
  <si>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</si>
  <si>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</si>
  <si>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</si>
  <si>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Proposed</t>
  </si>
  <si>
    <t>Clear-cut</t>
  </si>
  <si>
    <t>1</t>
  </si>
  <si>
    <t>22</t>
  </si>
  <si>
    <t>Kalum TSA</t>
  </si>
  <si>
    <t>Logged 2011</t>
  </si>
  <si>
    <t>Kitselas</t>
  </si>
  <si>
    <t>Approved</t>
  </si>
  <si>
    <t>3</t>
  </si>
  <si>
    <t>711714 - 75% Logged in 2008</t>
  </si>
  <si>
    <t>12</t>
  </si>
  <si>
    <t>Kelly Creek - No digital data</t>
  </si>
  <si>
    <t>TFL1</t>
  </si>
  <si>
    <t>18</t>
  </si>
  <si>
    <t>19</t>
  </si>
  <si>
    <t>21</t>
  </si>
  <si>
    <t>Very rough block shape.  Digital data misplaced.</t>
  </si>
  <si>
    <t>9</t>
  </si>
  <si>
    <t>2</t>
  </si>
  <si>
    <t>17</t>
  </si>
  <si>
    <t>Copper 6km - No digital data from Alpine yet.</t>
  </si>
  <si>
    <t>16</t>
  </si>
  <si>
    <t>Copper 1km</t>
  </si>
  <si>
    <t>4</t>
  </si>
  <si>
    <t>K33</t>
  </si>
  <si>
    <t>K34</t>
  </si>
  <si>
    <t>K45</t>
  </si>
  <si>
    <t>No digital data.  Bottom of William Creek FSR.</t>
  </si>
  <si>
    <t>K46</t>
  </si>
  <si>
    <t>No digital data.  103I058</t>
  </si>
  <si>
    <t>K48</t>
  </si>
  <si>
    <t>Lakelse River - No digital data.</t>
  </si>
  <si>
    <t>K50</t>
  </si>
  <si>
    <t>K51</t>
  </si>
  <si>
    <t>K52</t>
  </si>
  <si>
    <t>K54</t>
  </si>
  <si>
    <t>634133-old sci block</t>
  </si>
  <si>
    <t>K55</t>
  </si>
  <si>
    <t>634123-old sci block</t>
  </si>
  <si>
    <t>K56</t>
  </si>
  <si>
    <t>No digital data. 103I040</t>
  </si>
  <si>
    <t>Select</t>
  </si>
  <si>
    <t>2b</t>
  </si>
  <si>
    <t>29</t>
  </si>
  <si>
    <t>32</t>
  </si>
  <si>
    <t>33</t>
  </si>
  <si>
    <t>31</t>
  </si>
  <si>
    <t>7</t>
  </si>
  <si>
    <t>30</t>
  </si>
  <si>
    <t>6</t>
  </si>
  <si>
    <t>26</t>
  </si>
  <si>
    <t>27</t>
  </si>
  <si>
    <t>28</t>
  </si>
  <si>
    <t>34</t>
  </si>
  <si>
    <t>5</t>
  </si>
  <si>
    <t>6A</t>
  </si>
  <si>
    <t>7A</t>
  </si>
  <si>
    <t>7B</t>
  </si>
  <si>
    <t>6B</t>
  </si>
  <si>
    <t>2a</t>
  </si>
  <si>
    <t>Beaver Pond - No digital data</t>
  </si>
  <si>
    <t>7-A</t>
  </si>
  <si>
    <t>K53</t>
  </si>
  <si>
    <t>K60</t>
  </si>
  <si>
    <t>Not traversed</t>
  </si>
  <si>
    <t>K61</t>
  </si>
  <si>
    <t>No digital data</t>
  </si>
  <si>
    <t>Tenure2</t>
  </si>
  <si>
    <t>A77426</t>
  </si>
  <si>
    <t>A73377</t>
  </si>
  <si>
    <t>Concat2</t>
  </si>
  <si>
    <t>22-1</t>
  </si>
  <si>
    <t>17-2</t>
  </si>
  <si>
    <t>16-3</t>
  </si>
  <si>
    <t>29-2b</t>
  </si>
  <si>
    <t>29-2a</t>
  </si>
  <si>
    <t>KFP NRFL</t>
  </si>
  <si>
    <t>Fiddler</t>
  </si>
  <si>
    <t>Gossen</t>
  </si>
  <si>
    <t>Hardscrabble</t>
  </si>
  <si>
    <t>Thunderbird</t>
  </si>
  <si>
    <t>Copper</t>
  </si>
  <si>
    <t>N Copper</t>
  </si>
  <si>
    <t>Kitnayakwa</t>
  </si>
  <si>
    <t>Clore</t>
  </si>
  <si>
    <t>Williams</t>
  </si>
  <si>
    <t>W</t>
  </si>
  <si>
    <t>103I047</t>
  </si>
  <si>
    <t>103I048</t>
  </si>
  <si>
    <t>103I058</t>
  </si>
  <si>
    <t>103I050</t>
  </si>
  <si>
    <t>103I040</t>
  </si>
  <si>
    <t>93L031</t>
  </si>
  <si>
    <t>93L021</t>
  </si>
  <si>
    <t>93L041</t>
  </si>
  <si>
    <t>103I079</t>
  </si>
  <si>
    <t>All</t>
  </si>
  <si>
    <t>Summer</t>
  </si>
  <si>
    <t>R</t>
  </si>
  <si>
    <t>12-1</t>
  </si>
  <si>
    <t>103I089</t>
  </si>
  <si>
    <t>103I059</t>
  </si>
  <si>
    <t>KFP FLTC</t>
  </si>
  <si>
    <t>BU7-3</t>
  </si>
  <si>
    <t>BU7-4</t>
  </si>
  <si>
    <t>selection logging</t>
  </si>
  <si>
    <t>Kitselas TSA</t>
  </si>
  <si>
    <t>Kitselas TFL</t>
  </si>
  <si>
    <t>keep</t>
  </si>
  <si>
    <t>F-A</t>
  </si>
  <si>
    <t>Hwy 16 East</t>
  </si>
  <si>
    <t>Nov 25 2013</t>
  </si>
  <si>
    <t>18-4</t>
  </si>
  <si>
    <t>33-2</t>
  </si>
  <si>
    <t>33-1</t>
  </si>
  <si>
    <t>18-7</t>
  </si>
  <si>
    <t>35-1</t>
  </si>
  <si>
    <t>11-1</t>
  </si>
  <si>
    <t>11-2</t>
  </si>
  <si>
    <t>BU7-1</t>
  </si>
  <si>
    <t>31-2a</t>
  </si>
  <si>
    <t>31-2b</t>
  </si>
  <si>
    <t>16-1a</t>
  </si>
  <si>
    <t>16-1b</t>
  </si>
  <si>
    <t>BU7-5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</si>
</sst>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 applyAlignment="1"/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5" xfId="0" applyFont="1" applyBorder="1"/>
    <xf numFmtId="0" fontId="9" fillId="0" borderId="6" xfId="0" applyFont="1" applyBorder="1"/>
    <xf numFmtId="0" fontId="10" fillId="0" borderId="0" xfId="0" applyFont="1" applyBorder="1"/>
    <xf numFmtId="0" fontId="0" fillId="0" borderId="9" xfId="0" applyBorder="1" applyAlignment="1"/>
    <xf numFmtId="0" fontId="8" fillId="0" borderId="8" xfId="0" applyFont="1" applyBorder="1" applyAlignment="1"/>
    <xf numFmtId="2" fontId="0" fillId="0" borderId="8" xfId="0" applyNumberFormat="1" applyBorder="1" applyAlignment="1"/>
    <xf numFmtId="0" fontId="0" fillId="0" borderId="1" xfId="0" applyBorder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0" fillId="2" borderId="0" xfId="0" applyNumberFormat="1" applyFill="1"/>
    <xf numFmtId="0" fontId="0" fillId="0" borderId="1" xfId="0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quotePrefix="1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left"/>
    </xf>
    <xf numFmtId="0" fontId="0" fillId="0" borderId="0" xfId="0" applyFill="1" applyBorder="1"/>
    <xf numFmtId="0" fontId="13" fillId="0" borderId="7" xfId="0" applyFont="1" applyFill="1" applyBorder="1"/>
    <xf numFmtId="0" fontId="13" fillId="0" borderId="0" xfId="0" applyFont="1" applyFill="1" applyBorder="1"/>
    <xf numFmtId="0" fontId="13" fillId="0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2" fillId="0" borderId="0" xfId="0" applyFont="1"/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center"/>
    </xf>
    <xf numFmtId="16" fontId="13" fillId="0" borderId="1" xfId="0" quotePrefix="1" applyNumberFormat="1" applyFont="1" applyFill="1" applyBorder="1" applyAlignment="1">
      <alignment horizontal="center"/>
    </xf>
    <xf numFmtId="0" fontId="1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zoomScale="90" zoomScaleNormal="90" workbookViewId="0">
      <selection activeCell="A6" sqref="A6"/>
    </sheetView>
  </sheetViews>
  <sheetFormatPr defaultColWidth="19.140625" defaultRowHeight="15"/>
  <cols>
    <col min="1" max="2" width="19.140625" style="4"/>
    <col min="3" max="6" width="19.140625" style="4" customWidth="1"/>
    <col min="7" max="7" width="20.5703125" style="4" customWidth="1"/>
    <col min="8" max="8" width="19.140625" style="4" customWidth="1"/>
    <col min="9" max="9" width="18.28515625" style="4" customWidth="1"/>
  </cols>
  <sheetData>
    <row r="1" spans="1:10" ht="18.75">
      <c r="A1" s="16" t="s">
        <v>7</v>
      </c>
      <c r="B1" s="14" t="s">
        <v>142</v>
      </c>
      <c r="C1" s="14"/>
      <c r="E1" s="5" t="s">
        <v>19</v>
      </c>
    </row>
    <row r="2" spans="1:10">
      <c r="A2" s="16" t="s">
        <v>8</v>
      </c>
      <c r="B2" s="15" t="s">
        <v>17</v>
      </c>
      <c r="C2" s="15"/>
      <c r="H2" s="43" t="s">
        <v>136</v>
      </c>
    </row>
    <row r="3" spans="1:10" ht="15.75" thickBot="1">
      <c r="A3" s="6"/>
      <c r="B3" s="6"/>
      <c r="C3" s="6"/>
      <c r="D3" s="6"/>
      <c r="E3" s="6"/>
      <c r="F3" s="6"/>
      <c r="G3" s="6"/>
      <c r="H3" s="6"/>
      <c r="I3" s="6"/>
    </row>
    <row r="4" spans="1:10" ht="88.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10" ht="15" customHeight="1">
      <c r="A5" s="20" t="s">
        <v>133</v>
      </c>
      <c r="B5" s="33" t="s">
        <v>130</v>
      </c>
      <c r="C5" s="24">
        <v>33.1</v>
      </c>
      <c r="D5" s="20">
        <f>C5*425</f>
        <v>14067.5</v>
      </c>
      <c r="E5" s="29" t="s">
        <v>112</v>
      </c>
      <c r="F5" s="24" t="s">
        <v>121</v>
      </c>
      <c r="G5" s="24" t="s">
        <v>127</v>
      </c>
      <c r="H5" s="24">
        <v>2014</v>
      </c>
      <c r="I5" s="30" t="s">
        <v>129</v>
      </c>
    </row>
    <row r="6" spans="1:10">
      <c r="A6" s="20" t="s">
        <v>133</v>
      </c>
      <c r="B6" s="24" t="s">
        <v>143</v>
      </c>
      <c r="C6" s="36">
        <v>1.7</v>
      </c>
      <c r="D6" s="20">
        <f>C6*425</f>
        <v>722.5</v>
      </c>
      <c r="E6" s="37" t="s">
        <v>113</v>
      </c>
      <c r="F6" s="24" t="s">
        <v>132</v>
      </c>
      <c r="G6" s="24" t="s">
        <v>128</v>
      </c>
      <c r="H6" s="36">
        <v>2014</v>
      </c>
      <c r="I6" s="30" t="s">
        <v>16</v>
      </c>
    </row>
    <row r="7" spans="1:10">
      <c r="A7" s="20" t="s">
        <v>137</v>
      </c>
      <c r="B7" s="42" t="s">
        <v>154</v>
      </c>
      <c r="C7" s="42">
        <v>5.2</v>
      </c>
      <c r="D7" s="44">
        <f>C7*175</f>
        <v>910</v>
      </c>
      <c r="E7" s="29" t="s">
        <v>109</v>
      </c>
      <c r="F7" s="24" t="s">
        <v>120</v>
      </c>
      <c r="G7" s="24" t="s">
        <v>127</v>
      </c>
      <c r="H7" s="24">
        <v>2015</v>
      </c>
      <c r="I7" s="30" t="s">
        <v>16</v>
      </c>
      <c r="J7" t="s">
        <v>139</v>
      </c>
    </row>
    <row r="8" spans="1:10">
      <c r="A8" s="20" t="s">
        <v>107</v>
      </c>
      <c r="B8" s="42" t="s">
        <v>144</v>
      </c>
      <c r="C8" s="42">
        <f>22+0.3+1.3</f>
        <v>23.6</v>
      </c>
      <c r="D8" s="20">
        <f>C8*425</f>
        <v>10030</v>
      </c>
      <c r="E8" s="29" t="s">
        <v>111</v>
      </c>
      <c r="F8" s="24" t="s">
        <v>118</v>
      </c>
      <c r="G8" s="24" t="s">
        <v>127</v>
      </c>
      <c r="H8" s="24">
        <v>2014</v>
      </c>
      <c r="I8" s="30" t="s">
        <v>18</v>
      </c>
      <c r="J8" s="45" t="s">
        <v>139</v>
      </c>
    </row>
    <row r="9" spans="1:10" ht="15" customHeight="1">
      <c r="A9" s="20" t="s">
        <v>107</v>
      </c>
      <c r="B9" s="42" t="s">
        <v>145</v>
      </c>
      <c r="C9" s="42">
        <f>2.9+1.7</f>
        <v>4.5999999999999996</v>
      </c>
      <c r="D9" s="20">
        <f>C9*425</f>
        <v>1954.9999999999998</v>
      </c>
      <c r="E9" s="29" t="s">
        <v>111</v>
      </c>
      <c r="F9" s="24" t="s">
        <v>118</v>
      </c>
      <c r="G9" s="24" t="s">
        <v>127</v>
      </c>
      <c r="H9" s="24">
        <v>2014</v>
      </c>
      <c r="I9" s="30" t="s">
        <v>18</v>
      </c>
    </row>
    <row r="10" spans="1:10" ht="15" customHeight="1">
      <c r="A10" s="20" t="s">
        <v>137</v>
      </c>
      <c r="B10" s="42" t="s">
        <v>151</v>
      </c>
      <c r="C10" s="42">
        <v>4.5999999999999996</v>
      </c>
      <c r="D10" s="20">
        <f>C10*425</f>
        <v>1954.9999999999998</v>
      </c>
      <c r="E10" s="29" t="s">
        <v>113</v>
      </c>
      <c r="F10" s="24" t="s">
        <v>120</v>
      </c>
      <c r="G10" s="24" t="s">
        <v>127</v>
      </c>
      <c r="H10" s="36">
        <v>2015</v>
      </c>
      <c r="I10" s="30" t="s">
        <v>16</v>
      </c>
    </row>
    <row r="11" spans="1:10">
      <c r="A11" s="20" t="s">
        <v>137</v>
      </c>
      <c r="B11" s="42" t="s">
        <v>152</v>
      </c>
      <c r="C11" s="42">
        <v>7.9</v>
      </c>
      <c r="D11" s="44">
        <f>C11*175</f>
        <v>1382.5</v>
      </c>
      <c r="E11" s="29" t="s">
        <v>113</v>
      </c>
      <c r="F11" s="24" t="s">
        <v>120</v>
      </c>
      <c r="G11" s="24" t="s">
        <v>127</v>
      </c>
      <c r="H11" s="36">
        <v>2015</v>
      </c>
      <c r="I11" s="30" t="s">
        <v>16</v>
      </c>
    </row>
    <row r="12" spans="1:10" ht="15" customHeight="1">
      <c r="A12" s="20" t="s">
        <v>137</v>
      </c>
      <c r="B12" s="42" t="s">
        <v>153</v>
      </c>
      <c r="C12" s="47">
        <v>16.100000000000001</v>
      </c>
      <c r="D12" s="20">
        <f>C12*425</f>
        <v>6842.5000000000009</v>
      </c>
      <c r="E12" s="32" t="s">
        <v>109</v>
      </c>
      <c r="F12" s="24" t="s">
        <v>120</v>
      </c>
      <c r="G12" s="20" t="s">
        <v>127</v>
      </c>
      <c r="H12" s="36">
        <v>2015</v>
      </c>
      <c r="I12" s="22" t="s">
        <v>16</v>
      </c>
    </row>
    <row r="13" spans="1:10" ht="15" customHeight="1">
      <c r="A13" s="20" t="s">
        <v>133</v>
      </c>
      <c r="B13" s="24" t="s">
        <v>146</v>
      </c>
      <c r="C13" s="35">
        <v>2.9</v>
      </c>
      <c r="D13" s="20">
        <f>C13*425</f>
        <v>1232.5</v>
      </c>
      <c r="E13" s="38" t="s">
        <v>113</v>
      </c>
      <c r="F13" s="20" t="s">
        <v>132</v>
      </c>
      <c r="G13" s="20" t="s">
        <v>128</v>
      </c>
      <c r="H13" s="36">
        <v>2014</v>
      </c>
      <c r="I13" s="22" t="s">
        <v>16</v>
      </c>
    </row>
    <row r="14" spans="1:10" ht="15" customHeight="1">
      <c r="A14" s="20" t="s">
        <v>107</v>
      </c>
      <c r="B14" s="24" t="s">
        <v>147</v>
      </c>
      <c r="C14" s="42">
        <v>61</v>
      </c>
      <c r="D14" s="20">
        <v>32556</v>
      </c>
      <c r="E14" s="32" t="s">
        <v>108</v>
      </c>
      <c r="F14" s="20" t="s">
        <v>131</v>
      </c>
      <c r="G14" s="20" t="s">
        <v>127</v>
      </c>
      <c r="H14" s="20">
        <v>2014</v>
      </c>
      <c r="I14" s="22" t="s">
        <v>16</v>
      </c>
    </row>
    <row r="15" spans="1:10" ht="15" customHeight="1">
      <c r="A15" s="20" t="s">
        <v>137</v>
      </c>
      <c r="B15" s="36" t="s">
        <v>140</v>
      </c>
      <c r="C15" s="20">
        <v>11</v>
      </c>
      <c r="D15" s="20">
        <f>C15*425</f>
        <v>4675</v>
      </c>
      <c r="E15" s="32" t="s">
        <v>141</v>
      </c>
      <c r="F15" s="20" t="s">
        <v>126</v>
      </c>
      <c r="G15" s="20" t="s">
        <v>127</v>
      </c>
      <c r="H15" s="20">
        <v>2014</v>
      </c>
      <c r="I15" s="20" t="s">
        <v>18</v>
      </c>
    </row>
    <row r="16" spans="1:10">
      <c r="A16" s="20" t="s">
        <v>137</v>
      </c>
      <c r="B16" s="24" t="s">
        <v>103</v>
      </c>
      <c r="C16" s="24">
        <v>5.3</v>
      </c>
      <c r="D16" s="20">
        <f>C16*425</f>
        <v>2252.5</v>
      </c>
      <c r="E16" s="29" t="s">
        <v>112</v>
      </c>
      <c r="F16" s="24" t="s">
        <v>120</v>
      </c>
      <c r="G16" s="24" t="s">
        <v>127</v>
      </c>
      <c r="H16" s="24">
        <v>2015</v>
      </c>
      <c r="I16" s="30" t="s">
        <v>129</v>
      </c>
      <c r="J16" t="s">
        <v>139</v>
      </c>
    </row>
    <row r="17" spans="1:10">
      <c r="A17" s="20" t="s">
        <v>137</v>
      </c>
      <c r="B17" s="24" t="s">
        <v>104</v>
      </c>
      <c r="C17" s="24">
        <v>5.7</v>
      </c>
      <c r="D17" s="20">
        <f>C17*425</f>
        <v>2422.5</v>
      </c>
      <c r="E17" s="29" t="s">
        <v>112</v>
      </c>
      <c r="F17" s="24" t="s">
        <v>120</v>
      </c>
      <c r="G17" s="24" t="s">
        <v>127</v>
      </c>
      <c r="H17" s="24">
        <v>2015</v>
      </c>
      <c r="I17" s="30" t="s">
        <v>18</v>
      </c>
    </row>
    <row r="18" spans="1:10">
      <c r="A18" s="20" t="s">
        <v>137</v>
      </c>
      <c r="B18" s="24" t="s">
        <v>105</v>
      </c>
      <c r="C18" s="24">
        <v>1.2</v>
      </c>
      <c r="D18" s="20">
        <f>C18*425</f>
        <v>510</v>
      </c>
      <c r="E18" s="29" t="s">
        <v>108</v>
      </c>
      <c r="F18" s="24" t="s">
        <v>126</v>
      </c>
      <c r="G18" s="24" t="s">
        <v>127</v>
      </c>
      <c r="H18" s="24">
        <v>2015</v>
      </c>
      <c r="I18" s="30" t="s">
        <v>18</v>
      </c>
    </row>
    <row r="19" spans="1:10">
      <c r="A19" s="20" t="s">
        <v>137</v>
      </c>
      <c r="B19" s="24" t="s">
        <v>106</v>
      </c>
      <c r="C19" s="20">
        <v>21.4</v>
      </c>
      <c r="D19" s="20">
        <f>C19*425</f>
        <v>9095</v>
      </c>
      <c r="E19" s="31" t="s">
        <v>108</v>
      </c>
      <c r="F19" s="24" t="s">
        <v>126</v>
      </c>
      <c r="G19" s="20" t="s">
        <v>127</v>
      </c>
      <c r="H19" s="36">
        <v>2015</v>
      </c>
      <c r="I19" s="22" t="s">
        <v>18</v>
      </c>
      <c r="J19" t="s">
        <v>139</v>
      </c>
    </row>
    <row r="20" spans="1:10">
      <c r="A20" s="20" t="s">
        <v>137</v>
      </c>
      <c r="B20" s="24" t="s">
        <v>102</v>
      </c>
      <c r="C20" s="20">
        <f>9.2+7.5+14.6</f>
        <v>31.299999999999997</v>
      </c>
      <c r="D20" s="20">
        <f>C20*425</f>
        <v>13302.499999999998</v>
      </c>
      <c r="E20" s="32" t="s">
        <v>110</v>
      </c>
      <c r="F20" s="24" t="s">
        <v>126</v>
      </c>
      <c r="G20" s="20" t="s">
        <v>127</v>
      </c>
      <c r="H20" s="20">
        <v>2015</v>
      </c>
      <c r="I20" s="30" t="s">
        <v>18</v>
      </c>
      <c r="J20" t="s">
        <v>139</v>
      </c>
    </row>
    <row r="21" spans="1:10">
      <c r="A21" s="20" t="s">
        <v>138</v>
      </c>
      <c r="B21" s="24" t="s">
        <v>155</v>
      </c>
      <c r="C21" s="20">
        <f>3.4+18.5</f>
        <v>21.9</v>
      </c>
      <c r="D21" s="20">
        <f>C21*425</f>
        <v>9307.5</v>
      </c>
      <c r="E21" s="32" t="s">
        <v>115</v>
      </c>
      <c r="F21" s="24" t="s">
        <v>124</v>
      </c>
      <c r="G21" s="20" t="s">
        <v>127</v>
      </c>
      <c r="H21" s="24">
        <v>2015</v>
      </c>
      <c r="I21" s="22" t="s">
        <v>129</v>
      </c>
      <c r="J21" t="s">
        <v>139</v>
      </c>
    </row>
    <row r="22" spans="1:10">
      <c r="A22" s="20" t="s">
        <v>138</v>
      </c>
      <c r="B22" s="42" t="s">
        <v>150</v>
      </c>
      <c r="C22" s="24">
        <v>17.100000000000001</v>
      </c>
      <c r="D22" s="20">
        <f>C22*425</f>
        <v>7267.5000000000009</v>
      </c>
      <c r="E22" s="29" t="s">
        <v>115</v>
      </c>
      <c r="F22" s="24" t="s">
        <v>123</v>
      </c>
      <c r="G22" s="24" t="s">
        <v>127</v>
      </c>
      <c r="H22" s="24">
        <v>2016</v>
      </c>
      <c r="I22" s="30" t="s">
        <v>129</v>
      </c>
      <c r="J22" t="s">
        <v>139</v>
      </c>
    </row>
    <row r="23" spans="1:10">
      <c r="A23" s="20" t="s">
        <v>138</v>
      </c>
      <c r="B23" s="42" t="s">
        <v>134</v>
      </c>
      <c r="C23" s="42">
        <v>24.2</v>
      </c>
      <c r="D23" s="20">
        <f>C23*425</f>
        <v>10285</v>
      </c>
      <c r="E23" s="29" t="s">
        <v>115</v>
      </c>
      <c r="F23" s="24" t="s">
        <v>124</v>
      </c>
      <c r="G23" s="24" t="s">
        <v>127</v>
      </c>
      <c r="H23" s="24">
        <v>2016</v>
      </c>
      <c r="I23" s="30" t="s">
        <v>129</v>
      </c>
      <c r="J23" t="s">
        <v>139</v>
      </c>
    </row>
    <row r="24" spans="1:10">
      <c r="A24" s="20" t="s">
        <v>138</v>
      </c>
      <c r="B24" s="42" t="s">
        <v>135</v>
      </c>
      <c r="C24" s="42">
        <v>6.2</v>
      </c>
      <c r="D24" s="20">
        <f>C24*425</f>
        <v>2635</v>
      </c>
      <c r="E24" s="29" t="s">
        <v>115</v>
      </c>
      <c r="F24" s="24" t="s">
        <v>124</v>
      </c>
      <c r="G24" s="24" t="s">
        <v>127</v>
      </c>
      <c r="H24" s="24">
        <v>2016</v>
      </c>
      <c r="I24" s="30" t="s">
        <v>129</v>
      </c>
    </row>
    <row r="25" spans="1:10" ht="15" customHeight="1">
      <c r="A25" s="20" t="s">
        <v>138</v>
      </c>
      <c r="B25" s="42" t="s">
        <v>70</v>
      </c>
      <c r="C25" s="42">
        <v>18.100000000000001</v>
      </c>
      <c r="D25" s="20">
        <f>C25*425</f>
        <v>7692.5000000000009</v>
      </c>
      <c r="E25" s="29" t="s">
        <v>115</v>
      </c>
      <c r="F25" s="24" t="s">
        <v>122</v>
      </c>
      <c r="G25" s="24" t="s">
        <v>127</v>
      </c>
      <c r="H25" s="24">
        <v>2016</v>
      </c>
      <c r="I25" s="30" t="s">
        <v>129</v>
      </c>
    </row>
    <row r="26" spans="1:10" ht="15" customHeight="1">
      <c r="A26" s="20" t="s">
        <v>138</v>
      </c>
      <c r="B26" s="42" t="s">
        <v>68</v>
      </c>
      <c r="C26" s="42">
        <v>35.799999999999997</v>
      </c>
      <c r="D26" s="20">
        <f>C26*425</f>
        <v>15214.999999999998</v>
      </c>
      <c r="E26" s="29" t="s">
        <v>115</v>
      </c>
      <c r="F26" s="24" t="s">
        <v>122</v>
      </c>
      <c r="G26" s="24" t="s">
        <v>127</v>
      </c>
      <c r="H26" s="24">
        <v>2016</v>
      </c>
      <c r="I26" s="30" t="s">
        <v>129</v>
      </c>
    </row>
    <row r="27" spans="1:10" ht="15" customHeight="1">
      <c r="A27" s="20" t="s">
        <v>137</v>
      </c>
      <c r="B27" s="42" t="s">
        <v>57</v>
      </c>
      <c r="C27" s="42">
        <v>10</v>
      </c>
      <c r="D27" s="20">
        <f>C27*425</f>
        <v>4250</v>
      </c>
      <c r="E27" s="29" t="s">
        <v>116</v>
      </c>
      <c r="F27" s="24" t="s">
        <v>119</v>
      </c>
      <c r="G27" s="24" t="s">
        <v>127</v>
      </c>
      <c r="H27" s="24">
        <v>2017</v>
      </c>
      <c r="I27" s="30" t="s">
        <v>129</v>
      </c>
    </row>
    <row r="28" spans="1:10">
      <c r="A28" s="20" t="s">
        <v>137</v>
      </c>
      <c r="B28" s="42" t="s">
        <v>59</v>
      </c>
      <c r="C28" s="42">
        <v>21.4</v>
      </c>
      <c r="D28" s="20">
        <f>C28*425</f>
        <v>9095</v>
      </c>
      <c r="E28" s="29" t="s">
        <v>109</v>
      </c>
      <c r="F28" s="24" t="s">
        <v>120</v>
      </c>
      <c r="G28" s="24" t="s">
        <v>127</v>
      </c>
      <c r="H28" s="24">
        <v>2017</v>
      </c>
      <c r="I28" s="30" t="s">
        <v>129</v>
      </c>
    </row>
    <row r="29" spans="1:10" ht="15" customHeight="1">
      <c r="A29" s="20" t="s">
        <v>137</v>
      </c>
      <c r="B29" s="42" t="s">
        <v>61</v>
      </c>
      <c r="C29" s="42">
        <v>49.9</v>
      </c>
      <c r="D29" s="34">
        <f>C29*175</f>
        <v>8732.5</v>
      </c>
      <c r="E29" s="29" t="s">
        <v>111</v>
      </c>
      <c r="F29" s="24" t="s">
        <v>118</v>
      </c>
      <c r="G29" s="24" t="s">
        <v>127</v>
      </c>
      <c r="H29" s="24">
        <v>2018</v>
      </c>
      <c r="I29" s="30" t="s">
        <v>129</v>
      </c>
    </row>
    <row r="30" spans="1:10">
      <c r="A30" s="20" t="s">
        <v>138</v>
      </c>
      <c r="B30" s="48" t="s">
        <v>148</v>
      </c>
      <c r="C30" s="42">
        <v>40.1</v>
      </c>
      <c r="D30" s="20">
        <f>C30*425</f>
        <v>17042.5</v>
      </c>
      <c r="E30" s="29" t="s">
        <v>114</v>
      </c>
      <c r="F30" s="20" t="s">
        <v>125</v>
      </c>
      <c r="G30" s="24" t="s">
        <v>127</v>
      </c>
      <c r="H30" s="24">
        <v>2018</v>
      </c>
      <c r="I30" s="30" t="s">
        <v>117</v>
      </c>
    </row>
    <row r="31" spans="1:10">
      <c r="A31" s="20" t="s">
        <v>138</v>
      </c>
      <c r="B31" s="48" t="s">
        <v>149</v>
      </c>
      <c r="C31" s="42">
        <v>34.6</v>
      </c>
      <c r="D31" s="47">
        <f>C31*425</f>
        <v>14705</v>
      </c>
      <c r="E31" s="49" t="s">
        <v>114</v>
      </c>
      <c r="F31" s="47" t="s">
        <v>125</v>
      </c>
      <c r="G31" s="42" t="s">
        <v>127</v>
      </c>
      <c r="H31" s="42">
        <v>2017</v>
      </c>
      <c r="I31" s="50" t="s">
        <v>117</v>
      </c>
    </row>
    <row r="32" spans="1:10">
      <c r="A32" s="20" t="s">
        <v>138</v>
      </c>
      <c r="B32" s="42" t="s">
        <v>66</v>
      </c>
      <c r="C32" s="42">
        <v>41.8</v>
      </c>
      <c r="D32" s="20">
        <f>C32*425</f>
        <v>17765</v>
      </c>
      <c r="E32" s="29" t="s">
        <v>115</v>
      </c>
      <c r="F32" s="24" t="s">
        <v>122</v>
      </c>
      <c r="G32" s="24" t="s">
        <v>127</v>
      </c>
      <c r="H32" s="24">
        <v>2017</v>
      </c>
      <c r="I32" s="30" t="s">
        <v>129</v>
      </c>
    </row>
    <row r="33" spans="1:9">
      <c r="A33" s="20" t="s">
        <v>133</v>
      </c>
      <c r="B33" s="42" t="s">
        <v>96</v>
      </c>
      <c r="C33" s="47">
        <v>26.9</v>
      </c>
      <c r="D33" s="20">
        <f>C33*425</f>
        <v>11432.5</v>
      </c>
      <c r="E33" s="32" t="s">
        <v>114</v>
      </c>
      <c r="F33" s="20" t="s">
        <v>125</v>
      </c>
      <c r="G33" s="20" t="s">
        <v>128</v>
      </c>
      <c r="H33" s="36">
        <v>2018</v>
      </c>
      <c r="I33" s="22" t="s">
        <v>129</v>
      </c>
    </row>
    <row r="34" spans="1:9">
      <c r="A34" s="1"/>
      <c r="B34" s="20"/>
      <c r="C34" s="20"/>
      <c r="D34" s="20"/>
      <c r="E34" s="20"/>
      <c r="F34" s="20"/>
      <c r="G34" s="20"/>
      <c r="H34" s="20"/>
      <c r="I34" s="20"/>
    </row>
    <row r="35" spans="1:9">
      <c r="A35" s="1"/>
      <c r="B35" s="20"/>
      <c r="C35" s="20"/>
      <c r="D35" s="20"/>
      <c r="E35" s="20"/>
      <c r="F35" s="20"/>
      <c r="G35" s="20"/>
      <c r="H35" s="20"/>
      <c r="I35" s="20"/>
    </row>
    <row r="36" spans="1:9">
      <c r="A36" s="1"/>
      <c r="B36" s="20"/>
      <c r="C36" s="20"/>
      <c r="D36" s="20"/>
      <c r="E36" s="20"/>
      <c r="F36" s="20"/>
      <c r="G36" s="20"/>
      <c r="H36" s="20"/>
      <c r="I36" s="20"/>
    </row>
    <row r="37" spans="1:9">
      <c r="A37" s="1"/>
      <c r="B37" s="20"/>
      <c r="C37" s="20"/>
      <c r="D37" s="20"/>
      <c r="E37" s="20"/>
      <c r="F37" s="20"/>
      <c r="G37" s="20"/>
      <c r="H37" s="20"/>
      <c r="I37" s="20"/>
    </row>
    <row r="38" spans="1:9">
      <c r="A38" s="1"/>
      <c r="B38" s="20"/>
      <c r="C38" s="20"/>
      <c r="D38" s="20"/>
      <c r="E38" s="20"/>
      <c r="F38" s="20"/>
      <c r="G38" s="20"/>
      <c r="H38" s="20"/>
      <c r="I38" s="20"/>
    </row>
    <row r="39" spans="1:9">
      <c r="A39" s="1"/>
      <c r="B39" s="20"/>
      <c r="C39" s="20"/>
      <c r="D39" s="20"/>
      <c r="E39" s="20"/>
      <c r="F39" s="20"/>
      <c r="G39" s="20"/>
      <c r="H39" s="20"/>
      <c r="I39" s="20"/>
    </row>
    <row r="40" spans="1:9" ht="15.75" thickBot="1">
      <c r="A40" s="3"/>
      <c r="B40" s="3"/>
      <c r="C40" s="3"/>
      <c r="D40" s="3"/>
      <c r="E40" s="3"/>
      <c r="F40" s="46"/>
      <c r="G40" s="3"/>
      <c r="H40" s="3"/>
      <c r="I40" s="3"/>
    </row>
    <row r="41" spans="1:9">
      <c r="A41" s="9"/>
      <c r="B41" s="9"/>
      <c r="C41" s="11" t="s">
        <v>13</v>
      </c>
      <c r="D41" s="17">
        <f>SUM(D5:D40)</f>
        <v>239336</v>
      </c>
      <c r="E41" s="9"/>
      <c r="F41" s="40">
        <f>SUMIF(A5:A40,G41,D5:D40)</f>
        <v>65425</v>
      </c>
      <c r="G41" s="40" t="s">
        <v>137</v>
      </c>
      <c r="H41" s="9"/>
      <c r="I41" s="9"/>
    </row>
    <row r="42" spans="1:9">
      <c r="C42" s="13" t="s">
        <v>14</v>
      </c>
      <c r="D42" s="18">
        <v>14454</v>
      </c>
      <c r="F42" s="41">
        <f>SUMIF(A5:A40,G42,D5:D40)</f>
        <v>44541</v>
      </c>
      <c r="G42" s="41" t="s">
        <v>107</v>
      </c>
      <c r="H42" s="4" t="s">
        <v>100</v>
      </c>
    </row>
    <row r="43" spans="1:9">
      <c r="C43" s="12" t="s">
        <v>12</v>
      </c>
      <c r="D43" s="10">
        <f>D42*5</f>
        <v>72270</v>
      </c>
      <c r="F43" s="41">
        <f>SUMIF(A5:A40,G43,D5:D40)</f>
        <v>27455</v>
      </c>
      <c r="G43" s="41" t="s">
        <v>133</v>
      </c>
      <c r="H43" s="4" t="s">
        <v>99</v>
      </c>
    </row>
    <row r="44" spans="1:9">
      <c r="C44" s="12" t="s">
        <v>11</v>
      </c>
      <c r="D44" s="19">
        <f>F41/D42</f>
        <v>4.5264286702642869</v>
      </c>
      <c r="F44" s="41">
        <f>SUMIF(A5:A40,G44,D5:D40)</f>
        <v>101915</v>
      </c>
      <c r="G44" s="41" t="s">
        <v>138</v>
      </c>
    </row>
    <row r="46" spans="1:9">
      <c r="G46" s="4">
        <v>2013</v>
      </c>
      <c r="H46" s="39">
        <f>SUMIF(H$5:H$40,G46,D$5:D$40)</f>
        <v>0</v>
      </c>
    </row>
    <row r="47" spans="1:9">
      <c r="G47" s="4">
        <v>2014</v>
      </c>
      <c r="H47" s="39">
        <f>SUMIF(H$5:H$40,G47,D$5:D$40)</f>
        <v>65238.5</v>
      </c>
    </row>
    <row r="48" spans="1:9">
      <c r="G48" s="4">
        <v>2015</v>
      </c>
      <c r="H48" s="39">
        <f>SUMIF(H$5:H$40,G48,D$5:D$40)</f>
        <v>47980</v>
      </c>
    </row>
    <row r="49" spans="7:8">
      <c r="G49" s="4">
        <v>2016</v>
      </c>
      <c r="H49" s="39">
        <f>SUMIF(H$5:H$40,G49,D$5:D$40)</f>
        <v>43095</v>
      </c>
    </row>
    <row r="50" spans="7:8">
      <c r="G50" s="39">
        <v>2017</v>
      </c>
      <c r="H50" s="39">
        <f>SUMIF(H$5:H$40,G50,D$5:D$40)</f>
        <v>45815</v>
      </c>
    </row>
    <row r="51" spans="7:8">
      <c r="G51" s="39">
        <v>2018</v>
      </c>
      <c r="H51" s="39">
        <f>SUMIF(H$5:H$40,G51,D$5:D$40)</f>
        <v>37207.5</v>
      </c>
    </row>
  </sheetData>
  <autoFilter ref="A4:I31">
    <sortState ref="A5:I38">
      <sortCondition ref="H4:H36"/>
    </sortState>
  </autoFilter>
  <pageMargins left="0.70866141732283505" right="0.70866141732283505" top="0.74803149606299202" bottom="0.74803149606299202" header="0.31496062992126" footer="0.31496062992126"/>
  <pageSetup scale="2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1"/>
  <sheetViews>
    <sheetView workbookViewId="0">
      <selection activeCell="B2" sqref="B2:B7"/>
    </sheetView>
  </sheetViews>
  <sheetFormatPr defaultRowHeight="1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>
      <c r="A1" s="25" t="s">
        <v>20</v>
      </c>
      <c r="B1" s="25" t="s">
        <v>21</v>
      </c>
      <c r="C1" s="25" t="s">
        <v>22</v>
      </c>
      <c r="D1" s="25" t="s">
        <v>23</v>
      </c>
      <c r="E1" s="25" t="s">
        <v>24</v>
      </c>
      <c r="F1" s="25" t="s">
        <v>25</v>
      </c>
      <c r="G1" s="25" t="s">
        <v>26</v>
      </c>
      <c r="H1" s="25" t="s">
        <v>27</v>
      </c>
      <c r="I1" s="25" t="s">
        <v>28</v>
      </c>
      <c r="J1" s="25" t="s">
        <v>98</v>
      </c>
      <c r="K1" s="26" t="s">
        <v>29</v>
      </c>
      <c r="L1" s="26" t="s">
        <v>101</v>
      </c>
      <c r="M1" s="26" t="s">
        <v>30</v>
      </c>
    </row>
    <row r="2" spans="1:13">
      <c r="A2" s="21" t="s">
        <v>37</v>
      </c>
      <c r="B2" s="21" t="s">
        <v>38</v>
      </c>
      <c r="C2" s="21" t="s">
        <v>32</v>
      </c>
      <c r="D2" s="21" t="s">
        <v>39</v>
      </c>
      <c r="E2" s="21" t="s">
        <v>39</v>
      </c>
      <c r="F2" s="28" t="s">
        <v>40</v>
      </c>
      <c r="G2">
        <v>1</v>
      </c>
      <c r="H2" s="21" t="s">
        <v>35</v>
      </c>
      <c r="I2">
        <v>0.50945302466800002</v>
      </c>
      <c r="J2" s="23" t="s">
        <v>99</v>
      </c>
      <c r="K2" s="27" t="str">
        <f t="shared" ref="K2:K60" si="0">IF(E2="",D2,CONCATENATE(E2,"-",D2))</f>
        <v>3-3</v>
      </c>
      <c r="L2" s="27" t="str">
        <f t="shared" ref="L2:L4" si="1">IF(J2="",K2,CONCATENATE(J2,"-",E2,"-",D2))</f>
        <v>A77426-3-3</v>
      </c>
      <c r="M2" s="27">
        <f t="shared" ref="M2:M59" si="2">ROUND(I2,1)</f>
        <v>0.5</v>
      </c>
    </row>
    <row r="3" spans="1:13">
      <c r="A3" s="21" t="s">
        <v>37</v>
      </c>
      <c r="B3" s="21" t="s">
        <v>31</v>
      </c>
      <c r="C3" s="21" t="s">
        <v>32</v>
      </c>
      <c r="D3" s="21" t="s">
        <v>33</v>
      </c>
      <c r="E3" s="21" t="s">
        <v>41</v>
      </c>
      <c r="F3" s="21" t="s">
        <v>42</v>
      </c>
      <c r="G3">
        <v>0</v>
      </c>
      <c r="H3" s="21" t="s">
        <v>43</v>
      </c>
      <c r="I3">
        <v>33.1094493099</v>
      </c>
      <c r="J3" s="21" t="s">
        <v>99</v>
      </c>
      <c r="K3" s="27" t="str">
        <f t="shared" si="0"/>
        <v>12-1</v>
      </c>
      <c r="L3" s="27" t="str">
        <f t="shared" si="1"/>
        <v>A77426-12-1</v>
      </c>
      <c r="M3" s="27">
        <f t="shared" si="2"/>
        <v>33.1</v>
      </c>
    </row>
    <row r="4" spans="1:13">
      <c r="A4" s="21" t="s">
        <v>37</v>
      </c>
      <c r="B4" s="21" t="s">
        <v>31</v>
      </c>
      <c r="C4" s="21" t="s">
        <v>32</v>
      </c>
      <c r="D4" s="21" t="s">
        <v>33</v>
      </c>
      <c r="E4" s="21" t="s">
        <v>44</v>
      </c>
      <c r="F4" s="21" t="s">
        <v>36</v>
      </c>
      <c r="G4">
        <v>1</v>
      </c>
      <c r="H4" s="21" t="s">
        <v>35</v>
      </c>
      <c r="I4">
        <v>5.2274963945300001</v>
      </c>
      <c r="J4" s="21" t="s">
        <v>100</v>
      </c>
      <c r="K4" s="27" t="str">
        <f t="shared" si="0"/>
        <v>18-1</v>
      </c>
      <c r="L4" s="27" t="str">
        <f t="shared" si="1"/>
        <v>A73377-18-1</v>
      </c>
      <c r="M4" s="27">
        <f t="shared" si="2"/>
        <v>5.2</v>
      </c>
    </row>
    <row r="5" spans="1:13">
      <c r="A5" s="21" t="s">
        <v>37</v>
      </c>
      <c r="B5" s="21" t="s">
        <v>31</v>
      </c>
      <c r="C5" s="21" t="s">
        <v>32</v>
      </c>
      <c r="D5" s="21" t="s">
        <v>33</v>
      </c>
      <c r="E5" s="21" t="s">
        <v>45</v>
      </c>
      <c r="F5" s="21" t="s">
        <v>36</v>
      </c>
      <c r="G5">
        <v>1</v>
      </c>
      <c r="H5" s="21" t="s">
        <v>35</v>
      </c>
      <c r="I5">
        <v>10.203468922800001</v>
      </c>
      <c r="J5" s="21" t="s">
        <v>100</v>
      </c>
      <c r="K5" s="27" t="str">
        <f t="shared" si="0"/>
        <v>19-1</v>
      </c>
      <c r="L5" s="27" t="str">
        <f t="shared" ref="L5:L68" si="3">IF(J5="",K5,CONCATENATE(J5,"-",E5,"-",D5))</f>
        <v>A73377-19-1</v>
      </c>
      <c r="M5" s="27">
        <f t="shared" si="2"/>
        <v>10.199999999999999</v>
      </c>
    </row>
    <row r="6" spans="1:13">
      <c r="A6" s="21" t="s">
        <v>37</v>
      </c>
      <c r="B6" s="21" t="s">
        <v>31</v>
      </c>
      <c r="C6" s="21" t="s">
        <v>32</v>
      </c>
      <c r="D6" s="21" t="s">
        <v>33</v>
      </c>
      <c r="E6" s="21" t="s">
        <v>46</v>
      </c>
      <c r="F6" s="21" t="s">
        <v>47</v>
      </c>
      <c r="G6">
        <v>2</v>
      </c>
      <c r="H6" s="21" t="s">
        <v>35</v>
      </c>
      <c r="I6">
        <v>8.8147259695300004</v>
      </c>
      <c r="K6" s="27" t="str">
        <f t="shared" si="0"/>
        <v>21-1</v>
      </c>
      <c r="L6" s="27" t="str">
        <f t="shared" si="3"/>
        <v>21-1</v>
      </c>
      <c r="M6" s="27">
        <f t="shared" si="2"/>
        <v>8.8000000000000007</v>
      </c>
    </row>
    <row r="7" spans="1:13">
      <c r="A7" s="21" t="s">
        <v>37</v>
      </c>
      <c r="B7" s="21" t="s">
        <v>31</v>
      </c>
      <c r="C7" s="21" t="s">
        <v>32</v>
      </c>
      <c r="D7" s="21" t="s">
        <v>33</v>
      </c>
      <c r="E7" s="21" t="s">
        <v>48</v>
      </c>
      <c r="F7" s="21" t="s">
        <v>15</v>
      </c>
      <c r="G7">
        <v>2</v>
      </c>
      <c r="H7" s="21" t="s">
        <v>35</v>
      </c>
      <c r="I7">
        <v>1.20850082754</v>
      </c>
      <c r="K7" s="27" t="str">
        <f t="shared" si="0"/>
        <v>9-1</v>
      </c>
      <c r="L7" s="27" t="str">
        <f t="shared" si="3"/>
        <v>9-1</v>
      </c>
      <c r="M7" s="27">
        <f t="shared" si="2"/>
        <v>1.2</v>
      </c>
    </row>
    <row r="8" spans="1:13">
      <c r="A8" s="21" t="s">
        <v>37</v>
      </c>
      <c r="B8" s="21" t="s">
        <v>31</v>
      </c>
      <c r="C8" s="21" t="s">
        <v>32</v>
      </c>
      <c r="D8" s="21" t="s">
        <v>33</v>
      </c>
      <c r="E8" s="21" t="s">
        <v>48</v>
      </c>
      <c r="F8" s="21" t="s">
        <v>36</v>
      </c>
      <c r="G8">
        <v>1</v>
      </c>
      <c r="H8" s="21" t="s">
        <v>35</v>
      </c>
      <c r="I8">
        <v>11.728764099699999</v>
      </c>
      <c r="J8" s="21" t="s">
        <v>100</v>
      </c>
      <c r="K8" s="27" t="str">
        <f t="shared" si="0"/>
        <v>9-1</v>
      </c>
      <c r="L8" s="27" t="str">
        <f t="shared" si="3"/>
        <v>A73377-9-1</v>
      </c>
      <c r="M8" s="27">
        <f t="shared" si="2"/>
        <v>11.7</v>
      </c>
    </row>
    <row r="9" spans="1:13">
      <c r="A9" s="21" t="s">
        <v>37</v>
      </c>
      <c r="B9" s="21" t="s">
        <v>31</v>
      </c>
      <c r="C9" s="21" t="s">
        <v>32</v>
      </c>
      <c r="D9" s="21" t="s">
        <v>49</v>
      </c>
      <c r="E9" s="21" t="s">
        <v>50</v>
      </c>
      <c r="F9" s="21" t="s">
        <v>51</v>
      </c>
      <c r="G9">
        <v>0</v>
      </c>
      <c r="H9" s="21" t="s">
        <v>35</v>
      </c>
      <c r="I9">
        <v>5.3438073818499996</v>
      </c>
      <c r="K9" s="27" t="str">
        <f t="shared" si="0"/>
        <v>17-2</v>
      </c>
      <c r="L9" s="27" t="str">
        <f t="shared" si="3"/>
        <v>17-2</v>
      </c>
      <c r="M9" s="27">
        <f t="shared" si="2"/>
        <v>5.3</v>
      </c>
    </row>
    <row r="10" spans="1:13">
      <c r="A10" s="21" t="s">
        <v>37</v>
      </c>
      <c r="B10" s="21" t="s">
        <v>31</v>
      </c>
      <c r="C10" s="21" t="s">
        <v>32</v>
      </c>
      <c r="D10" s="21" t="s">
        <v>49</v>
      </c>
      <c r="E10" s="21" t="s">
        <v>44</v>
      </c>
      <c r="F10" s="21" t="s">
        <v>36</v>
      </c>
      <c r="G10">
        <v>1</v>
      </c>
      <c r="H10" s="21" t="s">
        <v>43</v>
      </c>
      <c r="I10">
        <v>58.380413944600001</v>
      </c>
      <c r="J10" s="21" t="s">
        <v>99</v>
      </c>
      <c r="K10" s="27" t="str">
        <f t="shared" si="0"/>
        <v>18-2</v>
      </c>
      <c r="L10" s="27" t="str">
        <f t="shared" si="3"/>
        <v>A77426-18-2</v>
      </c>
      <c r="M10" s="27">
        <f t="shared" si="2"/>
        <v>58.4</v>
      </c>
    </row>
    <row r="11" spans="1:13">
      <c r="A11" s="21" t="s">
        <v>37</v>
      </c>
      <c r="B11" s="21" t="s">
        <v>31</v>
      </c>
      <c r="C11" s="21" t="s">
        <v>32</v>
      </c>
      <c r="D11" s="21" t="s">
        <v>49</v>
      </c>
      <c r="E11" s="21" t="s">
        <v>45</v>
      </c>
      <c r="F11" s="21" t="s">
        <v>36</v>
      </c>
      <c r="G11">
        <v>1</v>
      </c>
      <c r="H11" s="21" t="s">
        <v>35</v>
      </c>
      <c r="I11">
        <v>4.1796874823500003</v>
      </c>
      <c r="J11" s="21" t="s">
        <v>100</v>
      </c>
      <c r="K11" s="27" t="str">
        <f t="shared" si="0"/>
        <v>19-2</v>
      </c>
      <c r="L11" s="27" t="str">
        <f t="shared" si="3"/>
        <v>A73377-19-2</v>
      </c>
      <c r="M11" s="27">
        <f t="shared" si="2"/>
        <v>4.2</v>
      </c>
    </row>
    <row r="12" spans="1:13">
      <c r="A12" s="21" t="s">
        <v>37</v>
      </c>
      <c r="B12" s="21" t="s">
        <v>31</v>
      </c>
      <c r="C12" s="21" t="s">
        <v>32</v>
      </c>
      <c r="D12" s="21" t="s">
        <v>39</v>
      </c>
      <c r="E12" s="21" t="s">
        <v>52</v>
      </c>
      <c r="F12" s="21" t="s">
        <v>53</v>
      </c>
      <c r="G12">
        <v>0</v>
      </c>
      <c r="H12" s="21" t="s">
        <v>35</v>
      </c>
      <c r="I12">
        <v>5.7080545888799996</v>
      </c>
      <c r="K12" s="27" t="str">
        <f t="shared" si="0"/>
        <v>16-3</v>
      </c>
      <c r="L12" s="27" t="str">
        <f t="shared" si="3"/>
        <v>16-3</v>
      </c>
      <c r="M12" s="27">
        <f t="shared" si="2"/>
        <v>5.7</v>
      </c>
    </row>
    <row r="13" spans="1:13">
      <c r="A13" s="21" t="s">
        <v>37</v>
      </c>
      <c r="B13" s="21" t="s">
        <v>31</v>
      </c>
      <c r="C13" s="21" t="s">
        <v>32</v>
      </c>
      <c r="D13" s="21" t="s">
        <v>39</v>
      </c>
      <c r="E13" s="21" t="s">
        <v>44</v>
      </c>
      <c r="F13" s="21" t="s">
        <v>36</v>
      </c>
      <c r="G13">
        <v>1</v>
      </c>
      <c r="H13" s="21" t="s">
        <v>43</v>
      </c>
      <c r="I13">
        <v>1.6435233434700001</v>
      </c>
      <c r="J13" s="21" t="s">
        <v>99</v>
      </c>
      <c r="K13" s="27" t="str">
        <f t="shared" si="0"/>
        <v>18-3</v>
      </c>
      <c r="L13" s="27" t="str">
        <f t="shared" si="3"/>
        <v>A77426-18-3</v>
      </c>
      <c r="M13" s="27">
        <f t="shared" si="2"/>
        <v>1.6</v>
      </c>
    </row>
    <row r="14" spans="1:13">
      <c r="A14" s="21" t="s">
        <v>37</v>
      </c>
      <c r="B14" s="21" t="s">
        <v>31</v>
      </c>
      <c r="C14" s="21" t="s">
        <v>32</v>
      </c>
      <c r="D14" s="21" t="s">
        <v>54</v>
      </c>
      <c r="E14" s="21" t="s">
        <v>44</v>
      </c>
      <c r="F14" s="21" t="s">
        <v>36</v>
      </c>
      <c r="G14">
        <v>1</v>
      </c>
      <c r="H14" s="21" t="s">
        <v>43</v>
      </c>
      <c r="I14">
        <v>1.67231724674</v>
      </c>
      <c r="J14" s="21" t="s">
        <v>99</v>
      </c>
      <c r="K14" s="27" t="str">
        <f t="shared" si="0"/>
        <v>18-4</v>
      </c>
      <c r="L14" s="27" t="str">
        <f t="shared" si="3"/>
        <v>A77426-18-4</v>
      </c>
      <c r="M14" s="27">
        <f t="shared" si="2"/>
        <v>1.7</v>
      </c>
    </row>
    <row r="15" spans="1:13">
      <c r="A15" s="21" t="s">
        <v>37</v>
      </c>
      <c r="B15" s="21" t="s">
        <v>31</v>
      </c>
      <c r="C15" s="21" t="s">
        <v>32</v>
      </c>
      <c r="D15" s="21" t="s">
        <v>55</v>
      </c>
      <c r="E15" s="21"/>
      <c r="F15" s="21" t="s">
        <v>15</v>
      </c>
      <c r="G15">
        <v>0</v>
      </c>
      <c r="H15" s="21" t="s">
        <v>43</v>
      </c>
      <c r="I15">
        <v>34.6075713818</v>
      </c>
      <c r="K15" s="27" t="str">
        <f t="shared" si="0"/>
        <v>K33</v>
      </c>
      <c r="L15" s="27" t="str">
        <f t="shared" si="3"/>
        <v>K33</v>
      </c>
      <c r="M15" s="27">
        <f t="shared" si="2"/>
        <v>34.6</v>
      </c>
    </row>
    <row r="16" spans="1:13">
      <c r="A16" s="21" t="s">
        <v>37</v>
      </c>
      <c r="B16" s="21" t="s">
        <v>31</v>
      </c>
      <c r="C16" s="21" t="s">
        <v>32</v>
      </c>
      <c r="D16" s="21" t="s">
        <v>56</v>
      </c>
      <c r="E16" s="21"/>
      <c r="F16" s="21" t="s">
        <v>15</v>
      </c>
      <c r="G16">
        <v>0</v>
      </c>
      <c r="H16" s="21" t="s">
        <v>43</v>
      </c>
      <c r="I16">
        <v>40.117801938100001</v>
      </c>
      <c r="K16" s="27" t="str">
        <f t="shared" si="0"/>
        <v>K34</v>
      </c>
      <c r="L16" s="27" t="str">
        <f t="shared" si="3"/>
        <v>K34</v>
      </c>
      <c r="M16" s="27">
        <f t="shared" si="2"/>
        <v>40.1</v>
      </c>
    </row>
    <row r="17" spans="1:13">
      <c r="A17" s="21" t="s">
        <v>37</v>
      </c>
      <c r="B17" s="21" t="s">
        <v>31</v>
      </c>
      <c r="C17" s="21" t="s">
        <v>32</v>
      </c>
      <c r="D17" s="21" t="s">
        <v>57</v>
      </c>
      <c r="E17" s="21"/>
      <c r="F17" s="21" t="s">
        <v>58</v>
      </c>
      <c r="G17">
        <v>0</v>
      </c>
      <c r="H17" s="21" t="s">
        <v>35</v>
      </c>
      <c r="I17">
        <v>9.9601457775199993</v>
      </c>
      <c r="K17" s="27" t="str">
        <f t="shared" si="0"/>
        <v>K45</v>
      </c>
      <c r="L17" s="27" t="str">
        <f t="shared" si="3"/>
        <v>K45</v>
      </c>
      <c r="M17" s="27">
        <f t="shared" si="2"/>
        <v>10</v>
      </c>
    </row>
    <row r="18" spans="1:13">
      <c r="A18" s="21" t="s">
        <v>37</v>
      </c>
      <c r="B18" s="21" t="s">
        <v>31</v>
      </c>
      <c r="C18" s="21" t="s">
        <v>32</v>
      </c>
      <c r="D18" s="21" t="s">
        <v>59</v>
      </c>
      <c r="E18" s="21"/>
      <c r="F18" s="21" t="s">
        <v>60</v>
      </c>
      <c r="G18">
        <v>0</v>
      </c>
      <c r="H18" s="21" t="s">
        <v>35</v>
      </c>
      <c r="I18">
        <v>21.4254269644</v>
      </c>
      <c r="K18" s="27" t="str">
        <f t="shared" si="0"/>
        <v>K46</v>
      </c>
      <c r="L18" s="27" t="str">
        <f t="shared" si="3"/>
        <v>K46</v>
      </c>
      <c r="M18" s="27">
        <f t="shared" si="2"/>
        <v>21.4</v>
      </c>
    </row>
    <row r="19" spans="1:13">
      <c r="A19" s="21" t="s">
        <v>37</v>
      </c>
      <c r="B19" s="21" t="s">
        <v>31</v>
      </c>
      <c r="C19" s="21" t="s">
        <v>32</v>
      </c>
      <c r="D19" s="21" t="s">
        <v>61</v>
      </c>
      <c r="E19" s="21"/>
      <c r="F19" s="21" t="s">
        <v>62</v>
      </c>
      <c r="G19">
        <v>2</v>
      </c>
      <c r="H19" s="21" t="s">
        <v>35</v>
      </c>
      <c r="I19">
        <v>49.874407894199997</v>
      </c>
      <c r="K19" s="27" t="str">
        <f t="shared" si="0"/>
        <v>K48</v>
      </c>
      <c r="L19" s="27" t="str">
        <f t="shared" si="3"/>
        <v>K48</v>
      </c>
      <c r="M19" s="27">
        <f t="shared" si="2"/>
        <v>49.9</v>
      </c>
    </row>
    <row r="20" spans="1:13">
      <c r="A20" s="21" t="s">
        <v>37</v>
      </c>
      <c r="B20" s="21" t="s">
        <v>31</v>
      </c>
      <c r="C20" s="21" t="s">
        <v>32</v>
      </c>
      <c r="D20" s="21" t="s">
        <v>63</v>
      </c>
      <c r="E20" s="21"/>
      <c r="F20" s="21" t="s">
        <v>15</v>
      </c>
      <c r="G20">
        <v>0</v>
      </c>
      <c r="H20" s="21" t="s">
        <v>43</v>
      </c>
      <c r="I20">
        <v>17.087347666100001</v>
      </c>
      <c r="K20" s="27" t="str">
        <f t="shared" si="0"/>
        <v>K50</v>
      </c>
      <c r="L20" s="27" t="str">
        <f t="shared" si="3"/>
        <v>K50</v>
      </c>
      <c r="M20" s="27">
        <f t="shared" si="2"/>
        <v>17.100000000000001</v>
      </c>
    </row>
    <row r="21" spans="1:13">
      <c r="A21" s="21" t="s">
        <v>37</v>
      </c>
      <c r="B21" s="21" t="s">
        <v>31</v>
      </c>
      <c r="C21" s="21" t="s">
        <v>32</v>
      </c>
      <c r="D21" s="21" t="s">
        <v>64</v>
      </c>
      <c r="E21" s="21"/>
      <c r="F21" s="21" t="s">
        <v>15</v>
      </c>
      <c r="G21">
        <v>0</v>
      </c>
      <c r="H21" s="21" t="s">
        <v>43</v>
      </c>
      <c r="I21">
        <v>24.215352683199999</v>
      </c>
      <c r="K21" s="27" t="str">
        <f t="shared" si="0"/>
        <v>K51</v>
      </c>
      <c r="L21" s="27" t="str">
        <f t="shared" si="3"/>
        <v>K51</v>
      </c>
      <c r="M21" s="27">
        <f t="shared" si="2"/>
        <v>24.2</v>
      </c>
    </row>
    <row r="22" spans="1:13">
      <c r="A22" s="21" t="s">
        <v>37</v>
      </c>
      <c r="B22" s="21" t="s">
        <v>31</v>
      </c>
      <c r="C22" s="21" t="s">
        <v>32</v>
      </c>
      <c r="D22" s="21" t="s">
        <v>65</v>
      </c>
      <c r="E22" s="21"/>
      <c r="F22" s="21" t="s">
        <v>15</v>
      </c>
      <c r="G22">
        <v>0</v>
      </c>
      <c r="H22" s="21" t="s">
        <v>43</v>
      </c>
      <c r="I22">
        <v>6.1870386067399998</v>
      </c>
      <c r="K22" s="27" t="str">
        <f t="shared" si="0"/>
        <v>K52</v>
      </c>
      <c r="L22" s="27" t="str">
        <f t="shared" si="3"/>
        <v>K52</v>
      </c>
      <c r="M22" s="27">
        <f t="shared" si="2"/>
        <v>6.2</v>
      </c>
    </row>
    <row r="23" spans="1:13">
      <c r="A23" s="21" t="s">
        <v>37</v>
      </c>
      <c r="B23" s="21" t="s">
        <v>31</v>
      </c>
      <c r="C23" s="21" t="s">
        <v>32</v>
      </c>
      <c r="D23" s="21" t="s">
        <v>66</v>
      </c>
      <c r="E23" s="21"/>
      <c r="F23" s="21" t="s">
        <v>67</v>
      </c>
      <c r="G23">
        <v>0</v>
      </c>
      <c r="H23" s="21" t="s">
        <v>43</v>
      </c>
      <c r="I23">
        <v>60.777156524500001</v>
      </c>
      <c r="K23" s="27" t="str">
        <f t="shared" si="0"/>
        <v>K54</v>
      </c>
      <c r="L23" s="27" t="str">
        <f t="shared" si="3"/>
        <v>K54</v>
      </c>
      <c r="M23" s="27">
        <f t="shared" si="2"/>
        <v>60.8</v>
      </c>
    </row>
    <row r="24" spans="1:13">
      <c r="A24" s="21" t="s">
        <v>37</v>
      </c>
      <c r="B24" s="21" t="s">
        <v>31</v>
      </c>
      <c r="C24" s="21" t="s">
        <v>32</v>
      </c>
      <c r="D24" s="21" t="s">
        <v>68</v>
      </c>
      <c r="E24" s="21"/>
      <c r="F24" s="21" t="s">
        <v>69</v>
      </c>
      <c r="G24">
        <v>0</v>
      </c>
      <c r="H24" s="21" t="s">
        <v>43</v>
      </c>
      <c r="I24">
        <v>55.823506700400003</v>
      </c>
      <c r="K24" s="27" t="str">
        <f t="shared" si="0"/>
        <v>K55</v>
      </c>
      <c r="L24" s="27" t="str">
        <f t="shared" si="3"/>
        <v>K55</v>
      </c>
      <c r="M24" s="27">
        <f t="shared" si="2"/>
        <v>55.8</v>
      </c>
    </row>
    <row r="25" spans="1:13">
      <c r="A25" s="21" t="s">
        <v>37</v>
      </c>
      <c r="B25" s="21" t="s">
        <v>31</v>
      </c>
      <c r="C25" s="21" t="s">
        <v>32</v>
      </c>
      <c r="D25" s="21" t="s">
        <v>70</v>
      </c>
      <c r="E25" s="21"/>
      <c r="F25" s="21" t="s">
        <v>71</v>
      </c>
      <c r="G25">
        <v>0</v>
      </c>
      <c r="H25" s="21" t="s">
        <v>43</v>
      </c>
      <c r="I25">
        <v>53.329334959299999</v>
      </c>
      <c r="K25" s="27" t="str">
        <f t="shared" si="0"/>
        <v>K56</v>
      </c>
      <c r="L25" s="27" t="str">
        <f t="shared" si="3"/>
        <v>K56</v>
      </c>
      <c r="M25" s="27">
        <f t="shared" si="2"/>
        <v>53.3</v>
      </c>
    </row>
    <row r="26" spans="1:13">
      <c r="A26" s="21" t="s">
        <v>37</v>
      </c>
      <c r="B26" s="21" t="s">
        <v>31</v>
      </c>
      <c r="C26" s="21" t="s">
        <v>72</v>
      </c>
      <c r="D26" s="21" t="s">
        <v>33</v>
      </c>
      <c r="E26" s="21" t="s">
        <v>52</v>
      </c>
      <c r="F26" s="21" t="s">
        <v>15</v>
      </c>
      <c r="G26">
        <v>1</v>
      </c>
      <c r="H26" s="21" t="s">
        <v>35</v>
      </c>
      <c r="I26">
        <v>5.2077621760300001</v>
      </c>
      <c r="J26" s="21" t="s">
        <v>100</v>
      </c>
      <c r="K26" s="27" t="str">
        <f t="shared" si="0"/>
        <v>16-1</v>
      </c>
      <c r="L26" s="27" t="str">
        <f t="shared" si="3"/>
        <v>A73377-16-1</v>
      </c>
      <c r="M26" s="27">
        <f t="shared" si="2"/>
        <v>5.2</v>
      </c>
    </row>
    <row r="27" spans="1:13">
      <c r="A27" s="21" t="s">
        <v>37</v>
      </c>
      <c r="B27" s="21" t="s">
        <v>31</v>
      </c>
      <c r="C27" s="21" t="s">
        <v>32</v>
      </c>
      <c r="D27" s="21" t="s">
        <v>73</v>
      </c>
      <c r="E27" s="21" t="s">
        <v>74</v>
      </c>
      <c r="F27" s="21" t="s">
        <v>15</v>
      </c>
      <c r="G27">
        <v>0</v>
      </c>
      <c r="H27" s="21" t="s">
        <v>35</v>
      </c>
      <c r="I27">
        <v>1.16092944909</v>
      </c>
      <c r="K27" s="27" t="str">
        <f t="shared" si="0"/>
        <v>29-2b</v>
      </c>
      <c r="L27" s="27" t="str">
        <f t="shared" si="3"/>
        <v>29-2b</v>
      </c>
      <c r="M27" s="27">
        <f t="shared" si="2"/>
        <v>1.2</v>
      </c>
    </row>
    <row r="28" spans="1:13">
      <c r="A28" s="21" t="s">
        <v>37</v>
      </c>
      <c r="B28" s="21" t="s">
        <v>31</v>
      </c>
      <c r="C28" s="21" t="s">
        <v>32</v>
      </c>
      <c r="D28" s="21" t="s">
        <v>33</v>
      </c>
      <c r="E28" s="21" t="s">
        <v>75</v>
      </c>
      <c r="F28" s="21" t="s">
        <v>15</v>
      </c>
      <c r="G28">
        <v>1</v>
      </c>
      <c r="H28" s="21" t="s">
        <v>35</v>
      </c>
      <c r="I28">
        <v>2.2580783106100002</v>
      </c>
      <c r="J28" s="21" t="s">
        <v>100</v>
      </c>
      <c r="K28" s="27" t="str">
        <f t="shared" si="0"/>
        <v>32-1</v>
      </c>
      <c r="L28" s="27" t="str">
        <f t="shared" si="3"/>
        <v>A73377-32-1</v>
      </c>
      <c r="M28" s="27">
        <f t="shared" si="2"/>
        <v>2.2999999999999998</v>
      </c>
    </row>
    <row r="29" spans="1:13">
      <c r="A29" s="21" t="s">
        <v>37</v>
      </c>
      <c r="B29" s="21" t="s">
        <v>31</v>
      </c>
      <c r="C29" s="21" t="s">
        <v>32</v>
      </c>
      <c r="D29" s="21" t="s">
        <v>33</v>
      </c>
      <c r="E29" s="21" t="s">
        <v>75</v>
      </c>
      <c r="F29" s="21" t="s">
        <v>15</v>
      </c>
      <c r="G29">
        <v>1</v>
      </c>
      <c r="H29" s="21" t="s">
        <v>35</v>
      </c>
      <c r="I29">
        <v>3.2854028901199999</v>
      </c>
      <c r="J29" s="21" t="s">
        <v>100</v>
      </c>
      <c r="K29" s="27" t="str">
        <f t="shared" si="0"/>
        <v>32-1</v>
      </c>
      <c r="L29" s="27" t="str">
        <f t="shared" si="3"/>
        <v>A73377-32-1</v>
      </c>
      <c r="M29" s="27">
        <f t="shared" si="2"/>
        <v>3.3</v>
      </c>
    </row>
    <row r="30" spans="1:13">
      <c r="A30" s="21" t="s">
        <v>37</v>
      </c>
      <c r="B30" s="21" t="s">
        <v>31</v>
      </c>
      <c r="C30" s="21" t="s">
        <v>32</v>
      </c>
      <c r="D30" s="21" t="s">
        <v>33</v>
      </c>
      <c r="E30" s="21" t="s">
        <v>75</v>
      </c>
      <c r="F30" s="21" t="s">
        <v>15</v>
      </c>
      <c r="G30">
        <v>1</v>
      </c>
      <c r="H30" s="21" t="s">
        <v>35</v>
      </c>
      <c r="I30">
        <v>2.2000927847899998</v>
      </c>
      <c r="J30" s="21" t="s">
        <v>100</v>
      </c>
      <c r="K30" s="27" t="str">
        <f t="shared" si="0"/>
        <v>32-1</v>
      </c>
      <c r="L30" s="27" t="str">
        <f t="shared" si="3"/>
        <v>A73377-32-1</v>
      </c>
      <c r="M30" s="27">
        <f t="shared" si="2"/>
        <v>2.2000000000000002</v>
      </c>
    </row>
    <row r="31" spans="1:13">
      <c r="A31" s="21" t="s">
        <v>37</v>
      </c>
      <c r="B31" s="21" t="s">
        <v>31</v>
      </c>
      <c r="C31" s="21" t="s">
        <v>32</v>
      </c>
      <c r="D31" s="21" t="s">
        <v>33</v>
      </c>
      <c r="E31" s="21" t="s">
        <v>75</v>
      </c>
      <c r="F31" s="21" t="s">
        <v>15</v>
      </c>
      <c r="G31">
        <v>1</v>
      </c>
      <c r="H31" s="21" t="s">
        <v>35</v>
      </c>
      <c r="I31">
        <v>3.58257840429</v>
      </c>
      <c r="J31" s="21" t="s">
        <v>100</v>
      </c>
      <c r="K31" s="27" t="str">
        <f t="shared" si="0"/>
        <v>32-1</v>
      </c>
      <c r="L31" s="27" t="str">
        <f t="shared" si="3"/>
        <v>A73377-32-1</v>
      </c>
      <c r="M31" s="27">
        <f t="shared" si="2"/>
        <v>3.6</v>
      </c>
    </row>
    <row r="32" spans="1:13">
      <c r="A32" s="21" t="s">
        <v>37</v>
      </c>
      <c r="B32" s="21" t="s">
        <v>31</v>
      </c>
      <c r="C32" s="21" t="s">
        <v>32</v>
      </c>
      <c r="D32" s="21" t="s">
        <v>33</v>
      </c>
      <c r="E32" s="21" t="s">
        <v>75</v>
      </c>
      <c r="F32" s="21" t="s">
        <v>15</v>
      </c>
      <c r="G32">
        <v>1</v>
      </c>
      <c r="H32" s="21" t="s">
        <v>35</v>
      </c>
      <c r="I32">
        <v>0.51869682152399998</v>
      </c>
      <c r="J32" s="21" t="s">
        <v>100</v>
      </c>
      <c r="K32" s="27" t="str">
        <f t="shared" si="0"/>
        <v>32-1</v>
      </c>
      <c r="L32" s="27" t="str">
        <f t="shared" si="3"/>
        <v>A73377-32-1</v>
      </c>
      <c r="M32" s="27">
        <f t="shared" si="2"/>
        <v>0.5</v>
      </c>
    </row>
    <row r="33" spans="1:13">
      <c r="A33" s="21" t="s">
        <v>37</v>
      </c>
      <c r="B33" s="21" t="s">
        <v>31</v>
      </c>
      <c r="C33" s="21" t="s">
        <v>32</v>
      </c>
      <c r="D33" s="21" t="s">
        <v>33</v>
      </c>
      <c r="E33" s="21" t="s">
        <v>75</v>
      </c>
      <c r="F33" s="21" t="s">
        <v>15</v>
      </c>
      <c r="G33">
        <v>1</v>
      </c>
      <c r="H33" s="21" t="s">
        <v>35</v>
      </c>
      <c r="I33">
        <v>2.82145330074</v>
      </c>
      <c r="J33" s="21" t="s">
        <v>100</v>
      </c>
      <c r="K33" s="27" t="str">
        <f t="shared" si="0"/>
        <v>32-1</v>
      </c>
      <c r="L33" s="27" t="str">
        <f t="shared" si="3"/>
        <v>A73377-32-1</v>
      </c>
      <c r="M33" s="27">
        <f t="shared" si="2"/>
        <v>2.8</v>
      </c>
    </row>
    <row r="34" spans="1:13">
      <c r="A34" s="21" t="s">
        <v>37</v>
      </c>
      <c r="B34" s="21" t="s">
        <v>31</v>
      </c>
      <c r="C34" s="21" t="s">
        <v>32</v>
      </c>
      <c r="D34" s="21" t="s">
        <v>33</v>
      </c>
      <c r="E34" s="21" t="s">
        <v>75</v>
      </c>
      <c r="F34" s="21" t="s">
        <v>15</v>
      </c>
      <c r="G34">
        <v>1</v>
      </c>
      <c r="H34" s="21" t="s">
        <v>35</v>
      </c>
      <c r="I34">
        <v>1.28614402482</v>
      </c>
      <c r="J34" s="21" t="s">
        <v>100</v>
      </c>
      <c r="K34" s="27" t="str">
        <f t="shared" si="0"/>
        <v>32-1</v>
      </c>
      <c r="L34" s="27" t="str">
        <f t="shared" si="3"/>
        <v>A73377-32-1</v>
      </c>
      <c r="M34" s="27">
        <f t="shared" si="2"/>
        <v>1.3</v>
      </c>
    </row>
    <row r="35" spans="1:13">
      <c r="A35" s="21" t="s">
        <v>37</v>
      </c>
      <c r="B35" s="21" t="s">
        <v>31</v>
      </c>
      <c r="C35" s="21" t="s">
        <v>32</v>
      </c>
      <c r="D35" s="21" t="s">
        <v>49</v>
      </c>
      <c r="E35" s="21" t="s">
        <v>76</v>
      </c>
      <c r="F35" s="21" t="s">
        <v>15</v>
      </c>
      <c r="G35">
        <v>0</v>
      </c>
      <c r="H35" s="21" t="s">
        <v>35</v>
      </c>
      <c r="I35">
        <v>22.047708685500002</v>
      </c>
      <c r="K35" s="27" t="str">
        <f t="shared" si="0"/>
        <v>33-2</v>
      </c>
      <c r="L35" s="27" t="str">
        <f t="shared" si="3"/>
        <v>33-2</v>
      </c>
      <c r="M35" s="27">
        <f t="shared" si="2"/>
        <v>22</v>
      </c>
    </row>
    <row r="36" spans="1:13">
      <c r="A36" s="21" t="s">
        <v>37</v>
      </c>
      <c r="B36" s="21" t="s">
        <v>31</v>
      </c>
      <c r="C36" s="21" t="s">
        <v>32</v>
      </c>
      <c r="D36" s="21" t="s">
        <v>49</v>
      </c>
      <c r="E36" s="21" t="s">
        <v>76</v>
      </c>
      <c r="F36" s="21" t="s">
        <v>15</v>
      </c>
      <c r="G36">
        <v>0</v>
      </c>
      <c r="H36" s="21" t="s">
        <v>35</v>
      </c>
      <c r="I36">
        <v>0.26690463294200001</v>
      </c>
      <c r="K36" s="27" t="str">
        <f t="shared" si="0"/>
        <v>33-2</v>
      </c>
      <c r="L36" s="27" t="str">
        <f t="shared" si="3"/>
        <v>33-2</v>
      </c>
      <c r="M36" s="27">
        <f t="shared" si="2"/>
        <v>0.3</v>
      </c>
    </row>
    <row r="37" spans="1:13">
      <c r="A37" s="21" t="s">
        <v>37</v>
      </c>
      <c r="B37" s="21" t="s">
        <v>31</v>
      </c>
      <c r="C37" s="21" t="s">
        <v>32</v>
      </c>
      <c r="D37" s="21" t="s">
        <v>49</v>
      </c>
      <c r="E37" s="21" t="s">
        <v>76</v>
      </c>
      <c r="F37" s="21" t="s">
        <v>15</v>
      </c>
      <c r="G37">
        <v>0</v>
      </c>
      <c r="H37" s="21" t="s">
        <v>35</v>
      </c>
      <c r="I37">
        <v>1.3266743606</v>
      </c>
      <c r="K37" s="27" t="str">
        <f t="shared" si="0"/>
        <v>33-2</v>
      </c>
      <c r="L37" s="27" t="str">
        <f t="shared" si="3"/>
        <v>33-2</v>
      </c>
      <c r="M37" s="27">
        <f t="shared" si="2"/>
        <v>1.3</v>
      </c>
    </row>
    <row r="38" spans="1:13">
      <c r="A38" s="21" t="s">
        <v>37</v>
      </c>
      <c r="B38" s="21" t="s">
        <v>31</v>
      </c>
      <c r="C38" s="21" t="s">
        <v>32</v>
      </c>
      <c r="D38" s="21" t="s">
        <v>33</v>
      </c>
      <c r="E38" s="21" t="s">
        <v>77</v>
      </c>
      <c r="F38" s="21" t="s">
        <v>15</v>
      </c>
      <c r="G38">
        <v>1</v>
      </c>
      <c r="H38" s="21" t="s">
        <v>35</v>
      </c>
      <c r="I38">
        <v>21.815732958800002</v>
      </c>
      <c r="J38" s="21" t="s">
        <v>100</v>
      </c>
      <c r="K38" s="27" t="str">
        <f t="shared" si="0"/>
        <v>31-1</v>
      </c>
      <c r="L38" s="27" t="str">
        <f t="shared" si="3"/>
        <v>A73377-31-1</v>
      </c>
      <c r="M38" s="27">
        <f t="shared" si="2"/>
        <v>21.8</v>
      </c>
    </row>
    <row r="39" spans="1:13">
      <c r="A39" s="21" t="s">
        <v>37</v>
      </c>
      <c r="B39" s="21" t="s">
        <v>31</v>
      </c>
      <c r="C39" s="21" t="s">
        <v>32</v>
      </c>
      <c r="D39" s="21" t="s">
        <v>33</v>
      </c>
      <c r="E39" s="21" t="s">
        <v>76</v>
      </c>
      <c r="F39" s="21" t="s">
        <v>15</v>
      </c>
      <c r="G39">
        <v>0</v>
      </c>
      <c r="H39" s="21" t="s">
        <v>35</v>
      </c>
      <c r="I39">
        <v>2.9221282447400001</v>
      </c>
      <c r="K39" s="27" t="str">
        <f t="shared" si="0"/>
        <v>33-1</v>
      </c>
      <c r="L39" s="27" t="str">
        <f t="shared" si="3"/>
        <v>33-1</v>
      </c>
      <c r="M39" s="27">
        <f t="shared" si="2"/>
        <v>2.9</v>
      </c>
    </row>
    <row r="40" spans="1:13">
      <c r="A40" s="21" t="s">
        <v>37</v>
      </c>
      <c r="B40" s="21" t="s">
        <v>31</v>
      </c>
      <c r="C40" s="21" t="s">
        <v>32</v>
      </c>
      <c r="D40" s="21" t="s">
        <v>33</v>
      </c>
      <c r="E40" s="21" t="s">
        <v>76</v>
      </c>
      <c r="F40" s="21" t="s">
        <v>15</v>
      </c>
      <c r="G40">
        <v>0</v>
      </c>
      <c r="H40" s="21" t="s">
        <v>35</v>
      </c>
      <c r="I40">
        <v>1.6717519923399999</v>
      </c>
      <c r="K40" s="27" t="str">
        <f t="shared" si="0"/>
        <v>33-1</v>
      </c>
      <c r="L40" s="27" t="str">
        <f t="shared" si="3"/>
        <v>33-1</v>
      </c>
      <c r="M40" s="27">
        <f t="shared" si="2"/>
        <v>1.7</v>
      </c>
    </row>
    <row r="41" spans="1:13">
      <c r="A41" s="21" t="s">
        <v>37</v>
      </c>
      <c r="B41" s="21" t="s">
        <v>31</v>
      </c>
      <c r="C41" s="21" t="s">
        <v>32</v>
      </c>
      <c r="D41" s="21" t="s">
        <v>49</v>
      </c>
      <c r="E41" s="21" t="s">
        <v>75</v>
      </c>
      <c r="F41" s="21" t="s">
        <v>15</v>
      </c>
      <c r="G41">
        <v>1</v>
      </c>
      <c r="H41" s="21" t="s">
        <v>35</v>
      </c>
      <c r="I41">
        <v>0.36685316244600003</v>
      </c>
      <c r="J41" s="21" t="s">
        <v>100</v>
      </c>
      <c r="K41" s="27" t="str">
        <f t="shared" si="0"/>
        <v>32-2</v>
      </c>
      <c r="L41" s="27" t="str">
        <f t="shared" si="3"/>
        <v>A73377-32-2</v>
      </c>
      <c r="M41" s="27">
        <f t="shared" si="2"/>
        <v>0.4</v>
      </c>
    </row>
    <row r="42" spans="1:13">
      <c r="A42" s="21" t="s">
        <v>37</v>
      </c>
      <c r="B42" s="21" t="s">
        <v>31</v>
      </c>
      <c r="C42" s="21" t="s">
        <v>32</v>
      </c>
      <c r="D42" s="21" t="s">
        <v>49</v>
      </c>
      <c r="E42" s="21" t="s">
        <v>75</v>
      </c>
      <c r="F42" s="21" t="s">
        <v>15</v>
      </c>
      <c r="G42">
        <v>1</v>
      </c>
      <c r="H42" s="21" t="s">
        <v>35</v>
      </c>
      <c r="I42">
        <v>0.277566125296</v>
      </c>
      <c r="J42" s="21" t="s">
        <v>100</v>
      </c>
      <c r="K42" s="27" t="str">
        <f t="shared" si="0"/>
        <v>32-2</v>
      </c>
      <c r="L42" s="27" t="str">
        <f t="shared" si="3"/>
        <v>A73377-32-2</v>
      </c>
      <c r="M42" s="27">
        <f t="shared" si="2"/>
        <v>0.3</v>
      </c>
    </row>
    <row r="43" spans="1:13">
      <c r="A43" s="21" t="s">
        <v>37</v>
      </c>
      <c r="B43" s="21" t="s">
        <v>31</v>
      </c>
      <c r="C43" s="21" t="s">
        <v>32</v>
      </c>
      <c r="D43" s="21" t="s">
        <v>49</v>
      </c>
      <c r="E43" s="21" t="s">
        <v>75</v>
      </c>
      <c r="F43" s="21" t="s">
        <v>15</v>
      </c>
      <c r="G43">
        <v>1</v>
      </c>
      <c r="H43" s="21" t="s">
        <v>35</v>
      </c>
      <c r="I43">
        <v>0.207701680709</v>
      </c>
      <c r="J43" s="21" t="s">
        <v>100</v>
      </c>
      <c r="K43" s="27" t="str">
        <f t="shared" si="0"/>
        <v>32-2</v>
      </c>
      <c r="L43" s="27" t="str">
        <f t="shared" si="3"/>
        <v>A73377-32-2</v>
      </c>
      <c r="M43" s="27">
        <f t="shared" si="2"/>
        <v>0.2</v>
      </c>
    </row>
    <row r="44" spans="1:13">
      <c r="A44" s="21" t="s">
        <v>37</v>
      </c>
      <c r="B44" s="21" t="s">
        <v>31</v>
      </c>
      <c r="C44" s="21" t="s">
        <v>32</v>
      </c>
      <c r="D44" s="21" t="s">
        <v>49</v>
      </c>
      <c r="E44" s="21" t="s">
        <v>75</v>
      </c>
      <c r="F44" s="21" t="s">
        <v>15</v>
      </c>
      <c r="G44">
        <v>1</v>
      </c>
      <c r="H44" s="21" t="s">
        <v>35</v>
      </c>
      <c r="I44">
        <v>1.0010350052500001</v>
      </c>
      <c r="J44" s="21" t="s">
        <v>100</v>
      </c>
      <c r="K44" s="27" t="str">
        <f t="shared" si="0"/>
        <v>32-2</v>
      </c>
      <c r="L44" s="27" t="str">
        <f t="shared" si="3"/>
        <v>A73377-32-2</v>
      </c>
      <c r="M44" s="27">
        <f t="shared" si="2"/>
        <v>1</v>
      </c>
    </row>
    <row r="45" spans="1:13">
      <c r="A45" s="21" t="s">
        <v>37</v>
      </c>
      <c r="B45" s="21" t="s">
        <v>31</v>
      </c>
      <c r="C45" s="21" t="s">
        <v>32</v>
      </c>
      <c r="D45" s="21" t="s">
        <v>49</v>
      </c>
      <c r="E45" s="21" t="s">
        <v>75</v>
      </c>
      <c r="F45" s="21" t="s">
        <v>15</v>
      </c>
      <c r="G45">
        <v>1</v>
      </c>
      <c r="H45" s="21" t="s">
        <v>35</v>
      </c>
      <c r="I45">
        <v>0.65476604539399996</v>
      </c>
      <c r="J45" s="21" t="s">
        <v>100</v>
      </c>
      <c r="K45" s="27" t="str">
        <f t="shared" si="0"/>
        <v>32-2</v>
      </c>
      <c r="L45" s="27" t="str">
        <f t="shared" si="3"/>
        <v>A73377-32-2</v>
      </c>
      <c r="M45" s="27">
        <f t="shared" si="2"/>
        <v>0.7</v>
      </c>
    </row>
    <row r="46" spans="1:13">
      <c r="A46" s="21" t="s">
        <v>37</v>
      </c>
      <c r="B46" s="21" t="s">
        <v>31</v>
      </c>
      <c r="C46" s="21" t="s">
        <v>32</v>
      </c>
      <c r="D46" s="21" t="s">
        <v>49</v>
      </c>
      <c r="E46" s="21" t="s">
        <v>75</v>
      </c>
      <c r="F46" s="21" t="s">
        <v>15</v>
      </c>
      <c r="G46">
        <v>1</v>
      </c>
      <c r="H46" s="21" t="s">
        <v>35</v>
      </c>
      <c r="I46">
        <v>2.13019416196</v>
      </c>
      <c r="J46" s="21" t="s">
        <v>100</v>
      </c>
      <c r="K46" s="27" t="str">
        <f t="shared" si="0"/>
        <v>32-2</v>
      </c>
      <c r="L46" s="27" t="str">
        <f t="shared" si="3"/>
        <v>A73377-32-2</v>
      </c>
      <c r="M46" s="27">
        <f t="shared" si="2"/>
        <v>2.1</v>
      </c>
    </row>
    <row r="47" spans="1:13">
      <c r="A47" s="21" t="s">
        <v>37</v>
      </c>
      <c r="B47" s="21" t="s">
        <v>31</v>
      </c>
      <c r="C47" s="21" t="s">
        <v>32</v>
      </c>
      <c r="D47" s="21" t="s">
        <v>78</v>
      </c>
      <c r="E47" s="21" t="s">
        <v>79</v>
      </c>
      <c r="F47" s="21" t="s">
        <v>15</v>
      </c>
      <c r="G47">
        <v>1</v>
      </c>
      <c r="H47" s="21" t="s">
        <v>35</v>
      </c>
      <c r="I47">
        <v>2.47312915996</v>
      </c>
      <c r="J47" s="21" t="s">
        <v>100</v>
      </c>
      <c r="K47" s="27" t="str">
        <f t="shared" si="0"/>
        <v>30-7</v>
      </c>
      <c r="L47" s="27" t="str">
        <f t="shared" si="3"/>
        <v>A73377-30-7</v>
      </c>
      <c r="M47" s="27">
        <f t="shared" si="2"/>
        <v>2.5</v>
      </c>
    </row>
    <row r="48" spans="1:13">
      <c r="A48" s="21" t="s">
        <v>37</v>
      </c>
      <c r="B48" s="21" t="s">
        <v>31</v>
      </c>
      <c r="C48" s="21" t="s">
        <v>32</v>
      </c>
      <c r="D48" s="21" t="s">
        <v>80</v>
      </c>
      <c r="E48" s="21" t="s">
        <v>79</v>
      </c>
      <c r="F48" s="21" t="s">
        <v>15</v>
      </c>
      <c r="G48">
        <v>1</v>
      </c>
      <c r="H48" s="21" t="s">
        <v>35</v>
      </c>
      <c r="I48">
        <v>6.2951008354200004</v>
      </c>
      <c r="J48" s="21" t="s">
        <v>100</v>
      </c>
      <c r="K48" s="27" t="str">
        <f t="shared" si="0"/>
        <v>30-6</v>
      </c>
      <c r="L48" s="27" t="str">
        <f t="shared" si="3"/>
        <v>A73377-30-6</v>
      </c>
      <c r="M48" s="27">
        <f t="shared" si="2"/>
        <v>6.3</v>
      </c>
    </row>
    <row r="49" spans="1:13">
      <c r="A49" s="21" t="s">
        <v>37</v>
      </c>
      <c r="B49" s="21" t="s">
        <v>31</v>
      </c>
      <c r="C49" s="21" t="s">
        <v>32</v>
      </c>
      <c r="D49" s="21" t="s">
        <v>33</v>
      </c>
      <c r="E49" s="21" t="s">
        <v>81</v>
      </c>
      <c r="F49" s="21" t="s">
        <v>15</v>
      </c>
      <c r="G49">
        <v>1</v>
      </c>
      <c r="H49" s="21" t="s">
        <v>35</v>
      </c>
      <c r="I49">
        <v>64.044320401700006</v>
      </c>
      <c r="J49" s="21" t="s">
        <v>100</v>
      </c>
      <c r="K49" s="27" t="str">
        <f t="shared" si="0"/>
        <v>26-1</v>
      </c>
      <c r="L49" s="27" t="str">
        <f t="shared" si="3"/>
        <v>A73377-26-1</v>
      </c>
      <c r="M49" s="27">
        <f t="shared" si="2"/>
        <v>64</v>
      </c>
    </row>
    <row r="50" spans="1:13">
      <c r="A50" s="21" t="s">
        <v>37</v>
      </c>
      <c r="B50" s="21" t="s">
        <v>31</v>
      </c>
      <c r="C50" s="21" t="s">
        <v>32</v>
      </c>
      <c r="D50" s="21" t="s">
        <v>33</v>
      </c>
      <c r="E50" s="21" t="s">
        <v>82</v>
      </c>
      <c r="F50" s="21" t="s">
        <v>15</v>
      </c>
      <c r="G50">
        <v>1</v>
      </c>
      <c r="H50" s="21" t="s">
        <v>35</v>
      </c>
      <c r="I50">
        <v>28.2330854418</v>
      </c>
      <c r="J50" s="21" t="s">
        <v>100</v>
      </c>
      <c r="K50" s="27" t="str">
        <f t="shared" si="0"/>
        <v>27-1</v>
      </c>
      <c r="L50" s="27" t="str">
        <f t="shared" si="3"/>
        <v>A73377-27-1</v>
      </c>
      <c r="M50" s="27">
        <f t="shared" si="2"/>
        <v>28.2</v>
      </c>
    </row>
    <row r="51" spans="1:13">
      <c r="A51" s="21" t="s">
        <v>37</v>
      </c>
      <c r="B51" s="21" t="s">
        <v>31</v>
      </c>
      <c r="C51" s="21" t="s">
        <v>32</v>
      </c>
      <c r="D51" s="21" t="s">
        <v>33</v>
      </c>
      <c r="E51" s="21" t="s">
        <v>82</v>
      </c>
      <c r="F51" s="21" t="s">
        <v>15</v>
      </c>
      <c r="G51">
        <v>1</v>
      </c>
      <c r="H51" s="21" t="s">
        <v>35</v>
      </c>
      <c r="I51">
        <v>1.5131370556599999</v>
      </c>
      <c r="J51" s="21" t="s">
        <v>100</v>
      </c>
      <c r="K51" s="27" t="str">
        <f t="shared" si="0"/>
        <v>27-1</v>
      </c>
      <c r="L51" s="27" t="str">
        <f t="shared" si="3"/>
        <v>A73377-27-1</v>
      </c>
      <c r="M51" s="27">
        <f t="shared" si="2"/>
        <v>1.5</v>
      </c>
    </row>
    <row r="52" spans="1:13">
      <c r="A52" s="21" t="s">
        <v>37</v>
      </c>
      <c r="B52" s="21" t="s">
        <v>31</v>
      </c>
      <c r="C52" s="21" t="s">
        <v>32</v>
      </c>
      <c r="D52" s="21" t="s">
        <v>33</v>
      </c>
      <c r="E52" s="21" t="s">
        <v>83</v>
      </c>
      <c r="F52" s="21" t="s">
        <v>15</v>
      </c>
      <c r="G52">
        <v>1</v>
      </c>
      <c r="H52" s="21" t="s">
        <v>35</v>
      </c>
      <c r="I52">
        <v>7.4540736587999996</v>
      </c>
      <c r="J52" s="21" t="s">
        <v>100</v>
      </c>
      <c r="K52" s="27" t="str">
        <f t="shared" si="0"/>
        <v>28-1</v>
      </c>
      <c r="L52" s="27" t="str">
        <f t="shared" si="3"/>
        <v>A73377-28-1</v>
      </c>
      <c r="M52" s="27">
        <f t="shared" si="2"/>
        <v>7.5</v>
      </c>
    </row>
    <row r="53" spans="1:13">
      <c r="A53" s="21" t="s">
        <v>37</v>
      </c>
      <c r="B53" s="21" t="s">
        <v>31</v>
      </c>
      <c r="C53" s="21" t="s">
        <v>32</v>
      </c>
      <c r="D53" s="21" t="s">
        <v>54</v>
      </c>
      <c r="E53" s="21" t="s">
        <v>83</v>
      </c>
      <c r="F53" s="21" t="s">
        <v>15</v>
      </c>
      <c r="G53">
        <v>1</v>
      </c>
      <c r="H53" s="21" t="s">
        <v>35</v>
      </c>
      <c r="I53">
        <v>8.1920995474599998</v>
      </c>
      <c r="J53" s="21" t="s">
        <v>100</v>
      </c>
      <c r="K53" s="27" t="str">
        <f t="shared" si="0"/>
        <v>28-4</v>
      </c>
      <c r="L53" s="27" t="str">
        <f t="shared" si="3"/>
        <v>A73377-28-4</v>
      </c>
      <c r="M53" s="27">
        <f t="shared" si="2"/>
        <v>8.1999999999999993</v>
      </c>
    </row>
    <row r="54" spans="1:13">
      <c r="A54" s="21" t="s">
        <v>37</v>
      </c>
      <c r="B54" s="21" t="s">
        <v>31</v>
      </c>
      <c r="C54" s="21" t="s">
        <v>72</v>
      </c>
      <c r="D54" s="21" t="s">
        <v>49</v>
      </c>
      <c r="E54" s="21" t="s">
        <v>77</v>
      </c>
      <c r="F54" s="21" t="s">
        <v>15</v>
      </c>
      <c r="G54">
        <v>1</v>
      </c>
      <c r="H54" s="21" t="s">
        <v>35</v>
      </c>
      <c r="I54">
        <v>2.7555882884499998</v>
      </c>
      <c r="J54" s="21" t="s">
        <v>100</v>
      </c>
      <c r="K54" s="27" t="str">
        <f t="shared" si="0"/>
        <v>31-2</v>
      </c>
      <c r="L54" s="27" t="str">
        <f t="shared" si="3"/>
        <v>A73377-31-2</v>
      </c>
      <c r="M54" s="27">
        <f t="shared" si="2"/>
        <v>2.8</v>
      </c>
    </row>
    <row r="55" spans="1:13">
      <c r="A55" s="21" t="s">
        <v>37</v>
      </c>
      <c r="B55" s="21" t="s">
        <v>31</v>
      </c>
      <c r="C55" s="21" t="s">
        <v>32</v>
      </c>
      <c r="D55" s="21" t="s">
        <v>49</v>
      </c>
      <c r="E55" s="21" t="s">
        <v>77</v>
      </c>
      <c r="F55" s="21" t="s">
        <v>15</v>
      </c>
      <c r="G55">
        <v>1</v>
      </c>
      <c r="H55" s="21" t="s">
        <v>35</v>
      </c>
      <c r="I55">
        <v>1.2570777231200001</v>
      </c>
      <c r="J55" s="21" t="s">
        <v>100</v>
      </c>
      <c r="K55" s="27" t="str">
        <f t="shared" si="0"/>
        <v>31-2</v>
      </c>
      <c r="L55" s="27" t="str">
        <f t="shared" si="3"/>
        <v>A73377-31-2</v>
      </c>
      <c r="M55" s="27">
        <f t="shared" si="2"/>
        <v>1.3</v>
      </c>
    </row>
    <row r="56" spans="1:13">
      <c r="A56" s="21" t="s">
        <v>37</v>
      </c>
      <c r="B56" s="21" t="s">
        <v>31</v>
      </c>
      <c r="C56" s="21" t="s">
        <v>32</v>
      </c>
      <c r="D56" s="21" t="s">
        <v>49</v>
      </c>
      <c r="E56" s="21" t="s">
        <v>77</v>
      </c>
      <c r="F56" s="21" t="s">
        <v>15</v>
      </c>
      <c r="G56">
        <v>1</v>
      </c>
      <c r="H56" s="21" t="s">
        <v>35</v>
      </c>
      <c r="I56">
        <v>3.3572118223</v>
      </c>
      <c r="J56" s="21" t="s">
        <v>100</v>
      </c>
      <c r="K56" s="27" t="str">
        <f t="shared" si="0"/>
        <v>31-2</v>
      </c>
      <c r="L56" s="27" t="str">
        <f t="shared" si="3"/>
        <v>A73377-31-2</v>
      </c>
      <c r="M56" s="27">
        <f t="shared" si="2"/>
        <v>3.4</v>
      </c>
    </row>
    <row r="57" spans="1:13">
      <c r="A57" s="21" t="s">
        <v>37</v>
      </c>
      <c r="B57" s="21" t="s">
        <v>31</v>
      </c>
      <c r="C57" s="21" t="s">
        <v>72</v>
      </c>
      <c r="D57" s="21" t="s">
        <v>49</v>
      </c>
      <c r="E57" s="21" t="s">
        <v>77</v>
      </c>
      <c r="F57" s="21" t="s">
        <v>15</v>
      </c>
      <c r="G57">
        <v>1</v>
      </c>
      <c r="H57" s="21" t="s">
        <v>35</v>
      </c>
      <c r="I57">
        <v>5.1559121070099998</v>
      </c>
      <c r="J57" s="21" t="s">
        <v>100</v>
      </c>
      <c r="K57" s="27" t="str">
        <f t="shared" si="0"/>
        <v>31-2</v>
      </c>
      <c r="L57" s="27" t="str">
        <f t="shared" si="3"/>
        <v>A73377-31-2</v>
      </c>
      <c r="M57" s="27">
        <f t="shared" si="2"/>
        <v>5.2</v>
      </c>
    </row>
    <row r="58" spans="1:13">
      <c r="A58" s="21" t="s">
        <v>37</v>
      </c>
      <c r="B58" s="21" t="s">
        <v>31</v>
      </c>
      <c r="C58" s="21" t="s">
        <v>32</v>
      </c>
      <c r="D58" s="21" t="s">
        <v>54</v>
      </c>
      <c r="E58" s="21" t="s">
        <v>84</v>
      </c>
      <c r="F58" s="21" t="s">
        <v>15</v>
      </c>
      <c r="G58">
        <v>0</v>
      </c>
      <c r="H58" s="21" t="s">
        <v>35</v>
      </c>
      <c r="I58">
        <v>4.5399982227400004</v>
      </c>
      <c r="K58" s="27" t="str">
        <f t="shared" si="0"/>
        <v>34-4</v>
      </c>
      <c r="L58" s="27" t="str">
        <f t="shared" si="3"/>
        <v>34-4</v>
      </c>
      <c r="M58" s="27">
        <f t="shared" si="2"/>
        <v>4.5</v>
      </c>
    </row>
    <row r="59" spans="1:13">
      <c r="A59" s="21" t="s">
        <v>37</v>
      </c>
      <c r="B59" s="21" t="s">
        <v>31</v>
      </c>
      <c r="C59" s="21" t="s">
        <v>32</v>
      </c>
      <c r="D59" s="21" t="s">
        <v>85</v>
      </c>
      <c r="E59" s="21" t="s">
        <v>84</v>
      </c>
      <c r="F59" s="21" t="s">
        <v>15</v>
      </c>
      <c r="G59">
        <v>0</v>
      </c>
      <c r="H59" s="21" t="s">
        <v>35</v>
      </c>
      <c r="I59">
        <v>12.724795933499999</v>
      </c>
      <c r="K59" s="27" t="str">
        <f t="shared" si="0"/>
        <v>34-5</v>
      </c>
      <c r="L59" s="27" t="str">
        <f t="shared" si="3"/>
        <v>34-5</v>
      </c>
      <c r="M59" s="27">
        <f t="shared" si="2"/>
        <v>12.7</v>
      </c>
    </row>
    <row r="60" spans="1:13">
      <c r="A60" s="21" t="s">
        <v>37</v>
      </c>
      <c r="B60" s="21" t="s">
        <v>31</v>
      </c>
      <c r="C60" s="21" t="s">
        <v>32</v>
      </c>
      <c r="D60" s="21" t="s">
        <v>86</v>
      </c>
      <c r="E60" s="21" t="s">
        <v>84</v>
      </c>
      <c r="F60" s="21" t="s">
        <v>15</v>
      </c>
      <c r="G60">
        <v>0</v>
      </c>
      <c r="H60" s="21" t="s">
        <v>35</v>
      </c>
      <c r="I60">
        <v>2.4672344687300001</v>
      </c>
      <c r="K60" s="27" t="str">
        <f t="shared" si="0"/>
        <v>34-6A</v>
      </c>
      <c r="L60" s="27" t="str">
        <f t="shared" si="3"/>
        <v>34-6A</v>
      </c>
      <c r="M60" s="27">
        <f t="shared" ref="M60:M91" si="4">ROUND(I60,1)</f>
        <v>2.5</v>
      </c>
    </row>
    <row r="61" spans="1:13">
      <c r="A61" s="21" t="s">
        <v>37</v>
      </c>
      <c r="B61" s="21" t="s">
        <v>31</v>
      </c>
      <c r="C61" s="21" t="s">
        <v>32</v>
      </c>
      <c r="D61" s="21" t="s">
        <v>87</v>
      </c>
      <c r="E61" s="21" t="s">
        <v>84</v>
      </c>
      <c r="F61" s="21" t="s">
        <v>15</v>
      </c>
      <c r="G61">
        <v>0</v>
      </c>
      <c r="H61" s="21" t="s">
        <v>35</v>
      </c>
      <c r="I61">
        <v>1.19011815836</v>
      </c>
      <c r="K61" s="27" t="str">
        <f t="shared" ref="K61:K91" si="5">IF(E61="",D61,CONCATENATE(E61,"-",D61))</f>
        <v>34-7A</v>
      </c>
      <c r="L61" s="27" t="str">
        <f t="shared" si="3"/>
        <v>34-7A</v>
      </c>
      <c r="M61" s="27">
        <f t="shared" si="4"/>
        <v>1.2</v>
      </c>
    </row>
    <row r="62" spans="1:13">
      <c r="A62" s="21" t="s">
        <v>37</v>
      </c>
      <c r="B62" s="21" t="s">
        <v>31</v>
      </c>
      <c r="C62" s="21" t="s">
        <v>32</v>
      </c>
      <c r="D62" s="21" t="s">
        <v>88</v>
      </c>
      <c r="E62" s="21" t="s">
        <v>84</v>
      </c>
      <c r="F62" s="21" t="s">
        <v>15</v>
      </c>
      <c r="G62">
        <v>0</v>
      </c>
      <c r="H62" s="21" t="s">
        <v>35</v>
      </c>
      <c r="I62">
        <v>0.98170636567900005</v>
      </c>
      <c r="K62" s="27" t="str">
        <f t="shared" si="5"/>
        <v>34-7B</v>
      </c>
      <c r="L62" s="27" t="str">
        <f t="shared" si="3"/>
        <v>34-7B</v>
      </c>
      <c r="M62" s="27">
        <f t="shared" si="4"/>
        <v>1</v>
      </c>
    </row>
    <row r="63" spans="1:13">
      <c r="A63" s="21" t="s">
        <v>37</v>
      </c>
      <c r="B63" s="21" t="s">
        <v>31</v>
      </c>
      <c r="C63" s="21" t="s">
        <v>32</v>
      </c>
      <c r="D63" s="21" t="s">
        <v>39</v>
      </c>
      <c r="E63" s="21" t="s">
        <v>84</v>
      </c>
      <c r="F63" s="21" t="s">
        <v>15</v>
      </c>
      <c r="G63">
        <v>0</v>
      </c>
      <c r="H63" s="21" t="s">
        <v>35</v>
      </c>
      <c r="I63">
        <v>1.17994138533</v>
      </c>
      <c r="K63" s="27" t="str">
        <f t="shared" si="5"/>
        <v>34-3</v>
      </c>
      <c r="L63" s="27" t="str">
        <f t="shared" si="3"/>
        <v>34-3</v>
      </c>
      <c r="M63" s="27">
        <f t="shared" si="4"/>
        <v>1.2</v>
      </c>
    </row>
    <row r="64" spans="1:13">
      <c r="A64" s="21" t="s">
        <v>37</v>
      </c>
      <c r="B64" s="21" t="s">
        <v>31</v>
      </c>
      <c r="C64" s="21" t="s">
        <v>32</v>
      </c>
      <c r="D64" s="21" t="s">
        <v>89</v>
      </c>
      <c r="E64" s="21" t="s">
        <v>84</v>
      </c>
      <c r="F64" s="21" t="s">
        <v>15</v>
      </c>
      <c r="G64">
        <v>0</v>
      </c>
      <c r="H64" s="21" t="s">
        <v>35</v>
      </c>
      <c r="I64">
        <v>0.120174565779</v>
      </c>
      <c r="K64" s="27" t="str">
        <f t="shared" si="5"/>
        <v>34-6B</v>
      </c>
      <c r="L64" s="27" t="str">
        <f t="shared" si="3"/>
        <v>34-6B</v>
      </c>
      <c r="M64" s="27">
        <f t="shared" si="4"/>
        <v>0.1</v>
      </c>
    </row>
    <row r="65" spans="1:13">
      <c r="A65" s="21" t="s">
        <v>37</v>
      </c>
      <c r="B65" s="21" t="s">
        <v>31</v>
      </c>
      <c r="C65" s="21" t="s">
        <v>32</v>
      </c>
      <c r="D65" s="21" t="s">
        <v>33</v>
      </c>
      <c r="E65" s="21" t="s">
        <v>84</v>
      </c>
      <c r="F65" s="21" t="s">
        <v>15</v>
      </c>
      <c r="G65">
        <v>0</v>
      </c>
      <c r="H65" s="21" t="s">
        <v>35</v>
      </c>
      <c r="I65">
        <v>8.5797397714500008</v>
      </c>
      <c r="K65" s="27" t="str">
        <f t="shared" si="5"/>
        <v>34-1</v>
      </c>
      <c r="L65" s="27" t="str">
        <f t="shared" si="3"/>
        <v>34-1</v>
      </c>
      <c r="M65" s="27">
        <f t="shared" si="4"/>
        <v>8.6</v>
      </c>
    </row>
    <row r="66" spans="1:13">
      <c r="A66" s="21" t="s">
        <v>37</v>
      </c>
      <c r="B66" s="21" t="s">
        <v>31</v>
      </c>
      <c r="C66" s="21" t="s">
        <v>32</v>
      </c>
      <c r="D66" s="21" t="s">
        <v>49</v>
      </c>
      <c r="E66" s="21" t="s">
        <v>84</v>
      </c>
      <c r="F66" s="21" t="s">
        <v>15</v>
      </c>
      <c r="G66">
        <v>0</v>
      </c>
      <c r="H66" s="21" t="s">
        <v>35</v>
      </c>
      <c r="I66">
        <v>3.2695568002300002</v>
      </c>
      <c r="K66" s="27" t="str">
        <f t="shared" si="5"/>
        <v>34-2</v>
      </c>
      <c r="L66" s="27" t="str">
        <f t="shared" si="3"/>
        <v>34-2</v>
      </c>
      <c r="M66" s="27">
        <f t="shared" si="4"/>
        <v>3.3</v>
      </c>
    </row>
    <row r="67" spans="1:13">
      <c r="A67" s="21" t="s">
        <v>37</v>
      </c>
      <c r="B67" s="21" t="s">
        <v>31</v>
      </c>
      <c r="C67" s="21" t="s">
        <v>32</v>
      </c>
      <c r="D67" s="21" t="s">
        <v>90</v>
      </c>
      <c r="E67" s="21" t="s">
        <v>74</v>
      </c>
      <c r="F67" s="21" t="s">
        <v>15</v>
      </c>
      <c r="G67">
        <v>0</v>
      </c>
      <c r="H67" s="21" t="s">
        <v>35</v>
      </c>
      <c r="I67">
        <v>21.370050739700002</v>
      </c>
      <c r="K67" s="27" t="str">
        <f t="shared" si="5"/>
        <v>29-2a</v>
      </c>
      <c r="L67" s="27" t="str">
        <f t="shared" si="3"/>
        <v>29-2a</v>
      </c>
      <c r="M67" s="27">
        <f t="shared" si="4"/>
        <v>21.4</v>
      </c>
    </row>
    <row r="68" spans="1:13">
      <c r="A68" s="21" t="s">
        <v>37</v>
      </c>
      <c r="B68" s="21" t="s">
        <v>38</v>
      </c>
      <c r="C68" s="21" t="s">
        <v>32</v>
      </c>
      <c r="D68" s="21" t="s">
        <v>39</v>
      </c>
      <c r="E68" s="21" t="s">
        <v>39</v>
      </c>
      <c r="F68" s="21" t="s">
        <v>40</v>
      </c>
      <c r="G68">
        <v>1</v>
      </c>
      <c r="H68" s="21" t="s">
        <v>43</v>
      </c>
      <c r="I68">
        <v>25.649196359099999</v>
      </c>
      <c r="J68" s="21" t="s">
        <v>99</v>
      </c>
      <c r="K68" s="27" t="str">
        <f t="shared" si="5"/>
        <v>3-3</v>
      </c>
      <c r="L68" s="27" t="str">
        <f t="shared" si="3"/>
        <v>A77426-3-3</v>
      </c>
      <c r="M68" s="27">
        <f t="shared" si="4"/>
        <v>25.6</v>
      </c>
    </row>
    <row r="69" spans="1:13">
      <c r="A69" s="21" t="s">
        <v>37</v>
      </c>
      <c r="B69" s="21" t="s">
        <v>31</v>
      </c>
      <c r="C69" s="21" t="s">
        <v>32</v>
      </c>
      <c r="D69" s="21" t="s">
        <v>33</v>
      </c>
      <c r="E69" s="21" t="s">
        <v>41</v>
      </c>
      <c r="F69" s="21" t="s">
        <v>36</v>
      </c>
      <c r="G69">
        <v>1</v>
      </c>
      <c r="H69" s="21" t="s">
        <v>43</v>
      </c>
      <c r="I69">
        <v>8.0153331997600006</v>
      </c>
      <c r="J69" s="21" t="s">
        <v>99</v>
      </c>
      <c r="K69" s="27" t="str">
        <f t="shared" si="5"/>
        <v>12-1</v>
      </c>
      <c r="L69" s="27" t="str">
        <f t="shared" ref="L69:L91" si="6">IF(J69="",K69,CONCATENATE(J69,"-",E69,"-",D69))</f>
        <v>A77426-12-1</v>
      </c>
      <c r="M69" s="27">
        <f t="shared" si="4"/>
        <v>8</v>
      </c>
    </row>
    <row r="70" spans="1:13">
      <c r="A70" s="21" t="s">
        <v>37</v>
      </c>
      <c r="B70" s="21" t="s">
        <v>31</v>
      </c>
      <c r="C70" s="21" t="s">
        <v>32</v>
      </c>
      <c r="D70" s="21" t="s">
        <v>33</v>
      </c>
      <c r="E70" s="21" t="s">
        <v>41</v>
      </c>
      <c r="F70" s="21" t="s">
        <v>36</v>
      </c>
      <c r="G70">
        <v>1</v>
      </c>
      <c r="H70" s="21" t="s">
        <v>43</v>
      </c>
      <c r="I70">
        <v>14.670312516299999</v>
      </c>
      <c r="J70" s="21" t="s">
        <v>99</v>
      </c>
      <c r="K70" s="27" t="str">
        <f t="shared" si="5"/>
        <v>12-1</v>
      </c>
      <c r="L70" s="27" t="str">
        <f t="shared" si="6"/>
        <v>A77426-12-1</v>
      </c>
      <c r="M70" s="27">
        <f t="shared" si="4"/>
        <v>14.7</v>
      </c>
    </row>
    <row r="71" spans="1:13">
      <c r="A71" s="21" t="s">
        <v>37</v>
      </c>
      <c r="B71" s="21" t="s">
        <v>31</v>
      </c>
      <c r="C71" s="21" t="s">
        <v>32</v>
      </c>
      <c r="D71" s="21" t="s">
        <v>33</v>
      </c>
      <c r="E71" s="21" t="s">
        <v>41</v>
      </c>
      <c r="F71" s="21" t="s">
        <v>36</v>
      </c>
      <c r="G71">
        <v>1</v>
      </c>
      <c r="H71" s="21" t="s">
        <v>43</v>
      </c>
      <c r="I71">
        <v>0.62342139703099997</v>
      </c>
      <c r="J71" s="21" t="s">
        <v>99</v>
      </c>
      <c r="K71" s="27" t="str">
        <f t="shared" si="5"/>
        <v>12-1</v>
      </c>
      <c r="L71" s="27" t="str">
        <f t="shared" si="6"/>
        <v>A77426-12-1</v>
      </c>
      <c r="M71" s="27">
        <f t="shared" si="4"/>
        <v>0.6</v>
      </c>
    </row>
    <row r="72" spans="1:13">
      <c r="A72" s="21" t="s">
        <v>37</v>
      </c>
      <c r="B72" s="21" t="s">
        <v>31</v>
      </c>
      <c r="C72" s="21" t="s">
        <v>32</v>
      </c>
      <c r="D72" s="21" t="s">
        <v>33</v>
      </c>
      <c r="E72" s="21" t="s">
        <v>52</v>
      </c>
      <c r="F72" s="21" t="s">
        <v>15</v>
      </c>
      <c r="G72">
        <v>1</v>
      </c>
      <c r="H72" s="21" t="s">
        <v>35</v>
      </c>
      <c r="I72">
        <v>16.110384772700002</v>
      </c>
      <c r="J72" s="21" t="s">
        <v>100</v>
      </c>
      <c r="K72" s="27" t="str">
        <f t="shared" si="5"/>
        <v>16-1</v>
      </c>
      <c r="L72" s="27" t="str">
        <f t="shared" si="6"/>
        <v>A73377-16-1</v>
      </c>
      <c r="M72" s="27">
        <f t="shared" si="4"/>
        <v>16.100000000000001</v>
      </c>
    </row>
    <row r="73" spans="1:13">
      <c r="A73" s="21" t="s">
        <v>37</v>
      </c>
      <c r="B73" s="21" t="s">
        <v>31</v>
      </c>
      <c r="C73" s="21" t="s">
        <v>32</v>
      </c>
      <c r="D73" s="21" t="s">
        <v>33</v>
      </c>
      <c r="E73" s="21" t="s">
        <v>44</v>
      </c>
      <c r="F73" s="21" t="s">
        <v>36</v>
      </c>
      <c r="G73">
        <v>1</v>
      </c>
      <c r="H73" s="21" t="s">
        <v>43</v>
      </c>
      <c r="I73">
        <v>8.9177417479900001</v>
      </c>
      <c r="J73" s="21" t="s">
        <v>99</v>
      </c>
      <c r="K73" s="27" t="str">
        <f t="shared" si="5"/>
        <v>18-1</v>
      </c>
      <c r="L73" s="27" t="str">
        <f t="shared" si="6"/>
        <v>A77426-18-1</v>
      </c>
      <c r="M73" s="27">
        <f t="shared" si="4"/>
        <v>8.9</v>
      </c>
    </row>
    <row r="74" spans="1:13">
      <c r="A74" s="21" t="s">
        <v>37</v>
      </c>
      <c r="B74" s="21" t="s">
        <v>31</v>
      </c>
      <c r="C74" s="21" t="s">
        <v>32</v>
      </c>
      <c r="D74" s="21" t="s">
        <v>33</v>
      </c>
      <c r="E74" s="21" t="s">
        <v>34</v>
      </c>
      <c r="F74" s="21" t="s">
        <v>15</v>
      </c>
      <c r="G74">
        <v>0</v>
      </c>
      <c r="H74" s="21" t="s">
        <v>35</v>
      </c>
      <c r="I74">
        <v>9.1936156429100002</v>
      </c>
      <c r="K74" s="27" t="str">
        <f t="shared" si="5"/>
        <v>22-1</v>
      </c>
      <c r="L74" s="27" t="str">
        <f t="shared" si="6"/>
        <v>22-1</v>
      </c>
      <c r="M74" s="27">
        <f t="shared" si="4"/>
        <v>9.1999999999999993</v>
      </c>
    </row>
    <row r="75" spans="1:13">
      <c r="A75" s="21" t="s">
        <v>37</v>
      </c>
      <c r="B75" s="21" t="s">
        <v>31</v>
      </c>
      <c r="C75" s="21" t="s">
        <v>32</v>
      </c>
      <c r="D75" s="21" t="s">
        <v>33</v>
      </c>
      <c r="E75" s="21" t="s">
        <v>34</v>
      </c>
      <c r="F75" s="21" t="s">
        <v>15</v>
      </c>
      <c r="G75">
        <v>0</v>
      </c>
      <c r="H75" s="21" t="s">
        <v>35</v>
      </c>
      <c r="I75">
        <v>7.5028681608100003</v>
      </c>
      <c r="K75" s="27" t="str">
        <f t="shared" si="5"/>
        <v>22-1</v>
      </c>
      <c r="L75" s="27" t="str">
        <f t="shared" si="6"/>
        <v>22-1</v>
      </c>
      <c r="M75" s="27">
        <f t="shared" si="4"/>
        <v>7.5</v>
      </c>
    </row>
    <row r="76" spans="1:13">
      <c r="A76" s="21" t="s">
        <v>37</v>
      </c>
      <c r="B76" s="21" t="s">
        <v>31</v>
      </c>
      <c r="C76" s="21" t="s">
        <v>32</v>
      </c>
      <c r="D76" s="21" t="s">
        <v>33</v>
      </c>
      <c r="E76" s="21" t="s">
        <v>34</v>
      </c>
      <c r="F76" s="21" t="s">
        <v>15</v>
      </c>
      <c r="G76">
        <v>0</v>
      </c>
      <c r="H76" s="21" t="s">
        <v>35</v>
      </c>
      <c r="I76">
        <v>14.5671325948</v>
      </c>
      <c r="K76" s="27" t="str">
        <f t="shared" si="5"/>
        <v>22-1</v>
      </c>
      <c r="L76" s="27" t="str">
        <f t="shared" si="6"/>
        <v>22-1</v>
      </c>
      <c r="M76" s="27">
        <f t="shared" si="4"/>
        <v>14.6</v>
      </c>
    </row>
    <row r="77" spans="1:13">
      <c r="A77" s="21" t="s">
        <v>37</v>
      </c>
      <c r="B77" s="21" t="s">
        <v>31</v>
      </c>
      <c r="C77" s="21" t="s">
        <v>32</v>
      </c>
      <c r="D77" s="21" t="s">
        <v>49</v>
      </c>
      <c r="E77" s="21" t="s">
        <v>41</v>
      </c>
      <c r="F77" s="21" t="s">
        <v>91</v>
      </c>
      <c r="G77">
        <v>0</v>
      </c>
      <c r="H77" s="21" t="s">
        <v>43</v>
      </c>
      <c r="I77">
        <v>1.57078963902</v>
      </c>
      <c r="K77" s="27" t="str">
        <f t="shared" si="5"/>
        <v>12-2</v>
      </c>
      <c r="L77" s="27" t="str">
        <f t="shared" si="6"/>
        <v>12-2</v>
      </c>
      <c r="M77" s="27">
        <f t="shared" si="4"/>
        <v>1.6</v>
      </c>
    </row>
    <row r="78" spans="1:13">
      <c r="A78" s="21" t="s">
        <v>37</v>
      </c>
      <c r="B78" s="21" t="s">
        <v>31</v>
      </c>
      <c r="C78" s="21" t="s">
        <v>32</v>
      </c>
      <c r="D78" s="21" t="s">
        <v>49</v>
      </c>
      <c r="E78" s="21" t="s">
        <v>41</v>
      </c>
      <c r="F78" s="21" t="s">
        <v>91</v>
      </c>
      <c r="G78">
        <v>0</v>
      </c>
      <c r="H78" s="21" t="s">
        <v>43</v>
      </c>
      <c r="I78">
        <v>3.9012356024899999</v>
      </c>
      <c r="K78" s="27" t="str">
        <f t="shared" si="5"/>
        <v>12-2</v>
      </c>
      <c r="L78" s="27" t="str">
        <f t="shared" si="6"/>
        <v>12-2</v>
      </c>
      <c r="M78" s="27">
        <f t="shared" si="4"/>
        <v>3.9</v>
      </c>
    </row>
    <row r="79" spans="1:13">
      <c r="A79" s="21" t="s">
        <v>37</v>
      </c>
      <c r="B79" s="21" t="s">
        <v>31</v>
      </c>
      <c r="C79" s="21" t="s">
        <v>32</v>
      </c>
      <c r="D79" s="21" t="s">
        <v>85</v>
      </c>
      <c r="E79" s="21" t="s">
        <v>44</v>
      </c>
      <c r="F79" s="21" t="s">
        <v>36</v>
      </c>
      <c r="G79">
        <v>1</v>
      </c>
      <c r="H79" s="21" t="s">
        <v>43</v>
      </c>
      <c r="I79">
        <v>21.069646947900001</v>
      </c>
      <c r="J79" s="21" t="s">
        <v>99</v>
      </c>
      <c r="K79" s="27" t="str">
        <f t="shared" si="5"/>
        <v>18-5</v>
      </c>
      <c r="L79" s="27" t="str">
        <f t="shared" si="6"/>
        <v>A77426-18-5</v>
      </c>
      <c r="M79" s="27">
        <f t="shared" si="4"/>
        <v>21.1</v>
      </c>
    </row>
    <row r="80" spans="1:13">
      <c r="A80" s="21" t="s">
        <v>37</v>
      </c>
      <c r="B80" s="21" t="s">
        <v>31</v>
      </c>
      <c r="C80" s="21" t="s">
        <v>32</v>
      </c>
      <c r="D80" s="21" t="s">
        <v>80</v>
      </c>
      <c r="E80" s="21" t="s">
        <v>44</v>
      </c>
      <c r="F80" s="21" t="s">
        <v>36</v>
      </c>
      <c r="G80">
        <v>1</v>
      </c>
      <c r="H80" s="21" t="s">
        <v>43</v>
      </c>
      <c r="I80">
        <v>8.6120933176700003</v>
      </c>
      <c r="J80" s="21" t="s">
        <v>99</v>
      </c>
      <c r="K80" s="27" t="str">
        <f t="shared" si="5"/>
        <v>18-6</v>
      </c>
      <c r="L80" s="27" t="str">
        <f t="shared" si="6"/>
        <v>A77426-18-6</v>
      </c>
      <c r="M80" s="27">
        <f t="shared" si="4"/>
        <v>8.6</v>
      </c>
    </row>
    <row r="81" spans="1:13">
      <c r="A81" s="21" t="s">
        <v>37</v>
      </c>
      <c r="B81" s="21" t="s">
        <v>31</v>
      </c>
      <c r="C81" s="21" t="s">
        <v>32</v>
      </c>
      <c r="D81" s="21" t="s">
        <v>78</v>
      </c>
      <c r="E81" s="21" t="s">
        <v>44</v>
      </c>
      <c r="F81" s="21" t="s">
        <v>15</v>
      </c>
      <c r="G81">
        <v>1</v>
      </c>
      <c r="H81" s="21" t="s">
        <v>43</v>
      </c>
      <c r="I81">
        <v>2.1127561769100001</v>
      </c>
      <c r="J81" s="21" t="s">
        <v>99</v>
      </c>
      <c r="K81" s="27" t="str">
        <f t="shared" si="5"/>
        <v>18-7</v>
      </c>
      <c r="L81" s="27" t="str">
        <f t="shared" si="6"/>
        <v>A77426-18-7</v>
      </c>
      <c r="M81" s="27">
        <f t="shared" si="4"/>
        <v>2.1</v>
      </c>
    </row>
    <row r="82" spans="1:13">
      <c r="A82" s="21" t="s">
        <v>37</v>
      </c>
      <c r="B82" s="21" t="s">
        <v>31</v>
      </c>
      <c r="C82" s="21" t="s">
        <v>32</v>
      </c>
      <c r="D82" s="21" t="s">
        <v>78</v>
      </c>
      <c r="E82" s="21" t="s">
        <v>44</v>
      </c>
      <c r="F82" s="21" t="s">
        <v>15</v>
      </c>
      <c r="G82">
        <v>1</v>
      </c>
      <c r="H82" s="21" t="s">
        <v>43</v>
      </c>
      <c r="I82">
        <v>0.80583762558399996</v>
      </c>
      <c r="J82" s="21" t="s">
        <v>99</v>
      </c>
      <c r="K82" s="27" t="str">
        <f t="shared" si="5"/>
        <v>18-7</v>
      </c>
      <c r="L82" s="27" t="str">
        <f t="shared" si="6"/>
        <v>A77426-18-7</v>
      </c>
      <c r="M82" s="27">
        <f t="shared" si="4"/>
        <v>0.8</v>
      </c>
    </row>
    <row r="83" spans="1:13">
      <c r="A83" s="21" t="s">
        <v>37</v>
      </c>
      <c r="B83" s="21" t="s">
        <v>31</v>
      </c>
      <c r="C83" s="21" t="s">
        <v>32</v>
      </c>
      <c r="D83" s="21" t="s">
        <v>92</v>
      </c>
      <c r="E83" s="21" t="s">
        <v>78</v>
      </c>
      <c r="F83" s="21" t="s">
        <v>36</v>
      </c>
      <c r="G83">
        <v>1</v>
      </c>
      <c r="H83" s="21" t="s">
        <v>35</v>
      </c>
      <c r="I83">
        <v>5.0478587197799998</v>
      </c>
      <c r="J83" s="21" t="s">
        <v>100</v>
      </c>
      <c r="K83" s="27" t="str">
        <f t="shared" si="5"/>
        <v>7-7-A</v>
      </c>
      <c r="L83" s="27" t="str">
        <f t="shared" si="6"/>
        <v>A73377-7-7-A</v>
      </c>
      <c r="M83" s="27">
        <f t="shared" si="4"/>
        <v>5</v>
      </c>
    </row>
    <row r="84" spans="1:13">
      <c r="A84" s="21" t="s">
        <v>37</v>
      </c>
      <c r="B84" s="21" t="s">
        <v>31</v>
      </c>
      <c r="C84" s="21" t="s">
        <v>32</v>
      </c>
      <c r="D84" s="21" t="s">
        <v>92</v>
      </c>
      <c r="E84" s="21" t="s">
        <v>78</v>
      </c>
      <c r="F84" s="21" t="s">
        <v>36</v>
      </c>
      <c r="G84">
        <v>1</v>
      </c>
      <c r="H84" s="21" t="s">
        <v>35</v>
      </c>
      <c r="I84">
        <v>6.5785732398099997E-2</v>
      </c>
      <c r="J84" s="21" t="s">
        <v>100</v>
      </c>
      <c r="K84" s="27" t="str">
        <f t="shared" si="5"/>
        <v>7-7-A</v>
      </c>
      <c r="L84" s="27" t="str">
        <f t="shared" si="6"/>
        <v>A73377-7-7-A</v>
      </c>
      <c r="M84" s="27">
        <f t="shared" si="4"/>
        <v>0.1</v>
      </c>
    </row>
    <row r="85" spans="1:13">
      <c r="A85" s="21" t="s">
        <v>37</v>
      </c>
      <c r="B85" s="21" t="s">
        <v>31</v>
      </c>
      <c r="C85" s="21" t="s">
        <v>32</v>
      </c>
      <c r="D85" s="21" t="s">
        <v>92</v>
      </c>
      <c r="E85" s="21" t="s">
        <v>78</v>
      </c>
      <c r="F85" s="21" t="s">
        <v>36</v>
      </c>
      <c r="G85">
        <v>1</v>
      </c>
      <c r="H85" s="21" t="s">
        <v>35</v>
      </c>
      <c r="I85">
        <v>2.2138602806499999E-2</v>
      </c>
      <c r="J85" s="21" t="s">
        <v>100</v>
      </c>
      <c r="K85" s="27" t="str">
        <f t="shared" si="5"/>
        <v>7-7-A</v>
      </c>
      <c r="L85" s="27" t="str">
        <f t="shared" si="6"/>
        <v>A73377-7-7-A</v>
      </c>
      <c r="M85" s="27">
        <f t="shared" si="4"/>
        <v>0</v>
      </c>
    </row>
    <row r="86" spans="1:13">
      <c r="A86" s="21" t="s">
        <v>37</v>
      </c>
      <c r="B86" s="21" t="s">
        <v>31</v>
      </c>
      <c r="C86" s="21" t="s">
        <v>32</v>
      </c>
      <c r="D86" s="21" t="s">
        <v>93</v>
      </c>
      <c r="E86" s="21"/>
      <c r="F86" s="21" t="s">
        <v>15</v>
      </c>
      <c r="G86">
        <v>1</v>
      </c>
      <c r="H86" s="21" t="s">
        <v>43</v>
      </c>
      <c r="I86">
        <v>3.35993600207</v>
      </c>
      <c r="J86" s="21"/>
      <c r="K86" s="27" t="str">
        <f t="shared" si="5"/>
        <v>K53</v>
      </c>
      <c r="L86" s="27" t="str">
        <f t="shared" si="6"/>
        <v>K53</v>
      </c>
      <c r="M86" s="27">
        <f t="shared" si="4"/>
        <v>3.4</v>
      </c>
    </row>
    <row r="87" spans="1:13">
      <c r="A87" s="21" t="s">
        <v>37</v>
      </c>
      <c r="B87" s="21" t="s">
        <v>31</v>
      </c>
      <c r="C87" s="21" t="s">
        <v>32</v>
      </c>
      <c r="D87" s="21" t="s">
        <v>93</v>
      </c>
      <c r="E87" s="21"/>
      <c r="F87" s="21" t="s">
        <v>15</v>
      </c>
      <c r="G87">
        <v>1</v>
      </c>
      <c r="H87" s="21" t="s">
        <v>43</v>
      </c>
      <c r="I87">
        <v>18.456688436099999</v>
      </c>
      <c r="J87" s="21"/>
      <c r="K87" s="27" t="str">
        <f t="shared" si="5"/>
        <v>K53</v>
      </c>
      <c r="L87" s="27" t="str">
        <f t="shared" si="6"/>
        <v>K53</v>
      </c>
      <c r="M87" s="27">
        <f t="shared" si="4"/>
        <v>18.5</v>
      </c>
    </row>
    <row r="88" spans="1:13">
      <c r="A88" s="21" t="s">
        <v>37</v>
      </c>
      <c r="B88" s="21" t="s">
        <v>31</v>
      </c>
      <c r="C88" s="21" t="s">
        <v>32</v>
      </c>
      <c r="D88" s="21" t="s">
        <v>85</v>
      </c>
      <c r="E88" s="21" t="s">
        <v>79</v>
      </c>
      <c r="F88" s="21" t="s">
        <v>15</v>
      </c>
      <c r="G88">
        <v>1</v>
      </c>
      <c r="H88" s="21" t="s">
        <v>35</v>
      </c>
      <c r="I88">
        <v>7.1858188951599997</v>
      </c>
      <c r="J88" s="21" t="s">
        <v>100</v>
      </c>
      <c r="K88" s="27" t="str">
        <f t="shared" si="5"/>
        <v>30-5</v>
      </c>
      <c r="L88" s="27" t="str">
        <f t="shared" si="6"/>
        <v>A73377-30-5</v>
      </c>
      <c r="M88" s="27">
        <f t="shared" si="4"/>
        <v>7.2</v>
      </c>
    </row>
    <row r="89" spans="1:13">
      <c r="A89" s="21" t="s">
        <v>37</v>
      </c>
      <c r="B89" s="21" t="s">
        <v>31</v>
      </c>
      <c r="C89" s="21" t="s">
        <v>32</v>
      </c>
      <c r="D89" s="21" t="s">
        <v>85</v>
      </c>
      <c r="E89" s="21" t="s">
        <v>79</v>
      </c>
      <c r="F89" s="21" t="s">
        <v>15</v>
      </c>
      <c r="G89">
        <v>1</v>
      </c>
      <c r="H89" s="21" t="s">
        <v>35</v>
      </c>
      <c r="I89">
        <v>0.84938561362700005</v>
      </c>
      <c r="J89" s="21" t="s">
        <v>100</v>
      </c>
      <c r="K89" s="27" t="str">
        <f t="shared" si="5"/>
        <v>30-5</v>
      </c>
      <c r="L89" s="27" t="str">
        <f t="shared" si="6"/>
        <v>A73377-30-5</v>
      </c>
      <c r="M89" s="27">
        <f t="shared" si="4"/>
        <v>0.8</v>
      </c>
    </row>
    <row r="90" spans="1:13">
      <c r="A90" s="21" t="s">
        <v>37</v>
      </c>
      <c r="B90" s="21" t="s">
        <v>31</v>
      </c>
      <c r="C90" s="21" t="s">
        <v>32</v>
      </c>
      <c r="D90" s="21" t="s">
        <v>94</v>
      </c>
      <c r="E90" s="21"/>
      <c r="F90" s="21" t="s">
        <v>95</v>
      </c>
      <c r="G90">
        <v>0</v>
      </c>
      <c r="H90" s="21" t="s">
        <v>35</v>
      </c>
      <c r="I90">
        <v>41.091842698199997</v>
      </c>
      <c r="K90" s="27" t="str">
        <f t="shared" si="5"/>
        <v>K60</v>
      </c>
      <c r="L90" s="27" t="str">
        <f t="shared" si="6"/>
        <v>K60</v>
      </c>
      <c r="M90" s="27">
        <f t="shared" si="4"/>
        <v>41.1</v>
      </c>
    </row>
    <row r="91" spans="1:13">
      <c r="A91" s="21" t="s">
        <v>37</v>
      </c>
      <c r="B91" s="21" t="s">
        <v>31</v>
      </c>
      <c r="C91" s="21" t="s">
        <v>32</v>
      </c>
      <c r="D91" s="21" t="s">
        <v>96</v>
      </c>
      <c r="E91" s="21"/>
      <c r="F91" s="21" t="s">
        <v>97</v>
      </c>
      <c r="G91">
        <v>0</v>
      </c>
      <c r="H91" s="21" t="s">
        <v>43</v>
      </c>
      <c r="I91">
        <v>26.936897164099999</v>
      </c>
      <c r="K91" s="27" t="str">
        <f t="shared" si="5"/>
        <v>K61</v>
      </c>
      <c r="L91" s="27" t="str">
        <f t="shared" si="6"/>
        <v>K61</v>
      </c>
      <c r="M91" s="27">
        <f t="shared" si="4"/>
        <v>26.9</v>
      </c>
    </row>
  </sheetData>
  <autoFilter ref="A1:M91">
    <filterColumn colId="11"/>
  </autoFilter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2013-03-12T08:06:09Z</cp:lastPrinted>
  <dcterms:created xsi:type="dcterms:W3CDTF">2013-01-23T17:37:04Z</dcterms:created>
  <dcterms:modified xsi:type="dcterms:W3CDTF">2013-11-28T01:11:53Z</dcterms:modified>
</cp:coreProperties>
</file>